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5\Desktop\Меню\МЕНЮ с 18.11.2024\15.11.24 изменения\мониторинг\"/>
    </mc:Choice>
  </mc:AlternateContent>
  <xr:revisionPtr revIDLastSave="0" documentId="13_ncr:1_{1321A980-4EFE-4D7F-927C-0FB508BB14BB}" xr6:coauthVersionLast="36" xr6:coauthVersionMax="47" xr10:uidLastSave="{00000000-0000-0000-0000-000000000000}"/>
  <bookViews>
    <workbookView xWindow="0" yWindow="0" windowWidth="19200" windowHeight="6930" xr2:uid="{2D1C2225-9A33-4540-BFA1-44F829DB9F83}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3" i="1" l="1"/>
  <c r="J159" i="1"/>
  <c r="H159" i="1"/>
  <c r="J64" i="1"/>
  <c r="J140" i="1" l="1"/>
  <c r="J67" i="1" l="1"/>
  <c r="J11" i="1"/>
  <c r="H11" i="1"/>
  <c r="H13" i="1" s="1"/>
  <c r="G11" i="1"/>
  <c r="G13" i="1" s="1"/>
  <c r="I194" i="1"/>
  <c r="G194" i="1"/>
  <c r="J194" i="1"/>
  <c r="J181" i="1"/>
  <c r="J177" i="1"/>
  <c r="J184" i="1" s="1"/>
  <c r="H177" i="1"/>
  <c r="G184" i="1"/>
  <c r="I178" i="1"/>
  <c r="I175" i="1"/>
  <c r="H175" i="1"/>
  <c r="G175" i="1"/>
  <c r="J158" i="1"/>
  <c r="J165" i="1" s="1"/>
  <c r="H165" i="1"/>
  <c r="J156" i="1"/>
  <c r="H156" i="1"/>
  <c r="G156" i="1"/>
  <c r="I146" i="1"/>
  <c r="I137" i="1"/>
  <c r="J122" i="1"/>
  <c r="I127" i="1"/>
  <c r="G127" i="1"/>
  <c r="J120" i="1"/>
  <c r="H120" i="1"/>
  <c r="H127" i="1" s="1"/>
  <c r="J118" i="1"/>
  <c r="H118" i="1"/>
  <c r="G118" i="1"/>
  <c r="G108" i="1"/>
  <c r="H101" i="1"/>
  <c r="H108" i="1" s="1"/>
  <c r="I99" i="1"/>
  <c r="G99" i="1"/>
  <c r="J84" i="1"/>
  <c r="J89" i="1" s="1"/>
  <c r="I89" i="1"/>
  <c r="H89" i="1"/>
  <c r="G89" i="1"/>
  <c r="J80" i="1"/>
  <c r="I80" i="1"/>
  <c r="H80" i="1"/>
  <c r="I70" i="1"/>
  <c r="H70" i="1"/>
  <c r="G70" i="1"/>
  <c r="J61" i="1"/>
  <c r="I61" i="1"/>
  <c r="H61" i="1"/>
  <c r="J46" i="1"/>
  <c r="J51" i="1" s="1"/>
  <c r="I51" i="1"/>
  <c r="H51" i="1"/>
  <c r="G51" i="1"/>
  <c r="J49" i="1"/>
  <c r="I42" i="1"/>
  <c r="H42" i="1"/>
  <c r="G42" i="1"/>
  <c r="J42" i="1"/>
  <c r="J29" i="1"/>
  <c r="J27" i="1"/>
  <c r="I23" i="1"/>
  <c r="H23" i="1"/>
  <c r="I13" i="1"/>
  <c r="L195" i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F194" i="1"/>
  <c r="B185" i="1"/>
  <c r="A185" i="1"/>
  <c r="F184" i="1"/>
  <c r="B176" i="1"/>
  <c r="A176" i="1"/>
  <c r="J175" i="1"/>
  <c r="F175" i="1"/>
  <c r="B166" i="1"/>
  <c r="A166" i="1"/>
  <c r="F165" i="1"/>
  <c r="B157" i="1"/>
  <c r="A157" i="1"/>
  <c r="F156" i="1"/>
  <c r="B147" i="1"/>
  <c r="A147" i="1"/>
  <c r="J146" i="1"/>
  <c r="H146" i="1"/>
  <c r="G146" i="1"/>
  <c r="F146" i="1"/>
  <c r="B138" i="1"/>
  <c r="A138" i="1"/>
  <c r="J137" i="1"/>
  <c r="G137" i="1"/>
  <c r="F137" i="1"/>
  <c r="B128" i="1"/>
  <c r="A128" i="1"/>
  <c r="F127" i="1"/>
  <c r="B119" i="1"/>
  <c r="A119" i="1"/>
  <c r="I118" i="1"/>
  <c r="F118" i="1"/>
  <c r="B109" i="1"/>
  <c r="J108" i="1"/>
  <c r="I108" i="1"/>
  <c r="F108" i="1"/>
  <c r="B100" i="1"/>
  <c r="A100" i="1"/>
  <c r="H99" i="1"/>
  <c r="F99" i="1"/>
  <c r="B90" i="1"/>
  <c r="A90" i="1"/>
  <c r="F89" i="1"/>
  <c r="B81" i="1"/>
  <c r="A81" i="1"/>
  <c r="G80" i="1"/>
  <c r="F80" i="1"/>
  <c r="B71" i="1"/>
  <c r="A71" i="1"/>
  <c r="F70" i="1"/>
  <c r="B62" i="1"/>
  <c r="A62" i="1"/>
  <c r="G61" i="1"/>
  <c r="F61" i="1"/>
  <c r="B52" i="1"/>
  <c r="A52" i="1"/>
  <c r="F51" i="1"/>
  <c r="B43" i="1"/>
  <c r="A43" i="1"/>
  <c r="F42" i="1"/>
  <c r="B33" i="1"/>
  <c r="A33" i="1"/>
  <c r="I32" i="1"/>
  <c r="H32" i="1"/>
  <c r="G32" i="1"/>
  <c r="F32" i="1"/>
  <c r="B24" i="1"/>
  <c r="A24" i="1"/>
  <c r="B14" i="1"/>
  <c r="A14" i="1"/>
  <c r="G23" i="1"/>
  <c r="J23" i="1"/>
  <c r="F23" i="1"/>
  <c r="F13" i="1"/>
  <c r="L196" i="1" l="1"/>
  <c r="J70" i="1"/>
  <c r="J81" i="1" s="1"/>
  <c r="J32" i="1"/>
  <c r="J43" i="1" s="1"/>
  <c r="H194" i="1"/>
  <c r="H184" i="1"/>
  <c r="I184" i="1"/>
  <c r="I195" i="1" s="1"/>
  <c r="G195" i="1"/>
  <c r="J195" i="1"/>
  <c r="G165" i="1"/>
  <c r="G176" i="1" s="1"/>
  <c r="I165" i="1"/>
  <c r="I176" i="1" s="1"/>
  <c r="H176" i="1"/>
  <c r="J176" i="1"/>
  <c r="I156" i="1"/>
  <c r="I157" i="1" s="1"/>
  <c r="G157" i="1"/>
  <c r="J157" i="1"/>
  <c r="H157" i="1"/>
  <c r="H137" i="1"/>
  <c r="H138" i="1" s="1"/>
  <c r="G138" i="1"/>
  <c r="J127" i="1"/>
  <c r="J138" i="1" s="1"/>
  <c r="I138" i="1"/>
  <c r="I119" i="1"/>
  <c r="J119" i="1"/>
  <c r="H119" i="1"/>
  <c r="G119" i="1"/>
  <c r="J99" i="1"/>
  <c r="I100" i="1"/>
  <c r="H100" i="1"/>
  <c r="F100" i="1"/>
  <c r="G100" i="1"/>
  <c r="J100" i="1"/>
  <c r="F81" i="1"/>
  <c r="G81" i="1"/>
  <c r="I81" i="1"/>
  <c r="H81" i="1"/>
  <c r="J62" i="1"/>
  <c r="H62" i="1"/>
  <c r="I62" i="1"/>
  <c r="F62" i="1"/>
  <c r="G62" i="1"/>
  <c r="F43" i="1"/>
  <c r="H43" i="1"/>
  <c r="I43" i="1"/>
  <c r="G43" i="1"/>
  <c r="J13" i="1"/>
  <c r="J24" i="1" s="1"/>
  <c r="F119" i="1"/>
  <c r="F138" i="1"/>
  <c r="F157" i="1"/>
  <c r="F176" i="1"/>
  <c r="F195" i="1"/>
  <c r="I24" i="1"/>
  <c r="F24" i="1"/>
  <c r="H24" i="1"/>
  <c r="G24" i="1"/>
  <c r="H195" i="1" l="1"/>
  <c r="H196" i="1" s="1"/>
  <c r="J196" i="1"/>
  <c r="I196" i="1"/>
  <c r="F196" i="1"/>
  <c r="G196" i="1"/>
</calcChain>
</file>

<file path=xl/sharedStrings.xml><?xml version="1.0" encoding="utf-8"?>
<sst xmlns="http://schemas.openxmlformats.org/spreadsheetml/2006/main" count="246" uniqueCount="69">
  <si>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</si>
  <si>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</si>
  <si>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</si>
  <si>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</si>
  <si>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</si>
  <si>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</si>
  <si>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</si>
  <si>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</si>
  <si>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</si>
  <si>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</si>
  <si>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</si>
  <si>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</si>
  <si>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</si>
  <si>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</si>
  <si>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</si>
  <si>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</si>
  <si>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</si>
  <si>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</si>
  <si>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</si>
  <si>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</si>
  <si>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</si>
  <si>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</si>
  <si>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</si>
  <si>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</si>
  <si>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</si>
  <si>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</si>
  <si>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</si>
  <si>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</si>
  <si>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</si>
  <si>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</si>
  <si>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</si>
  <si>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</si>
  <si>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</si>
  <si>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</si>
  <si>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</si>
  <si>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</si>
  <si>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</si>
  <si>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</si>
  <si>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</si>
  <si>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</si>
  <si>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Котлеты рыбные любительские</t>
  </si>
  <si>
    <t>Хлеб пшеничный</t>
  </si>
  <si>
    <t>Кофейный напиток на сгущенном молоке</t>
  </si>
  <si>
    <t>Омлет натуральный</t>
  </si>
  <si>
    <t>Чай с сахаром</t>
  </si>
  <si>
    <t>Овощи консервированные (порциями)( капуста квашеная)</t>
  </si>
  <si>
    <t>Шницель рыбный натуральный</t>
  </si>
  <si>
    <t>Картофель отварной с маслом</t>
  </si>
  <si>
    <t>Какао с молоком сгущенным</t>
  </si>
  <si>
    <t>Кисломолочный напиток (йогурт)</t>
  </si>
  <si>
    <t>Котлеты, рубленные из птицы с соусом</t>
  </si>
  <si>
    <t>Каша гречневая вязкая</t>
  </si>
  <si>
    <t>Пюре картофельное</t>
  </si>
  <si>
    <t>Макаронные изделия отварные с сыром</t>
  </si>
  <si>
    <t>Мясо тушеное</t>
  </si>
  <si>
    <t>Молоко витаминизированное</t>
  </si>
  <si>
    <t>276-а</t>
  </si>
  <si>
    <t>Тефтели из говядины (паровые)</t>
  </si>
  <si>
    <t>Каша рассыпчатая с овощами</t>
  </si>
  <si>
    <t>Птица отварная</t>
  </si>
  <si>
    <t>Плов из говядины</t>
  </si>
  <si>
    <t>Икра кабачковая ( промышленного производства)</t>
  </si>
  <si>
    <t>МАОУ "Устанская СОШ"</t>
  </si>
  <si>
    <t>Директор школы</t>
  </si>
  <si>
    <t>Кузнецова Т.А.</t>
  </si>
  <si>
    <t>другое блюдо</t>
  </si>
  <si>
    <t>молоко сгущенное</t>
  </si>
  <si>
    <t xml:space="preserve">Запеканка из творога 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</si>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</sst>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wrapText="1"/>
      <protection locked="0"/>
    </xf>
    <xf numFmtId="0" fontId="2" fillId="4" borderId="24" xfId="0" applyFont="1" applyFill="1" applyBorder="1" applyAlignment="1" applyProtection="1">
      <alignment wrapText="1"/>
      <protection locked="0"/>
    </xf>
    <xf numFmtId="0" fontId="2" fillId="4" borderId="25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211%20&#1082;&#1072;&#1096;&#1072;%20&#1088;&#1072;&#1089;&#1089;&#1099;&#1087;&#1095;&#1072;&#1090;&#1072;&#1103;%20&#1089;%20&#1086;&#1074;&#1086;&#1097;&#1072;&#1084;&#108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348%20&#1090;&#1077;&#1092;&#1090;&#1077;&#1083;&#1080;%20&#1080;&#1079;%20&#1075;&#1086;&#1074;&#1103;&#1076;&#1080;&#1085;&#1099;%20(%20&#1087;&#1072;&#1088;&#1086;&#1074;&#1099;&#1077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377%20&#1087;&#1102;&#1088;&#1077;%20&#1082;&#1072;&#1088;&#1090;&#1086;&#1092;&#1077;&#1083;&#1100;&#1085;&#1086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366%20&#1087;&#1090;&#1080;&#1094;&#1072;%20&#1086;&#1090;&#1074;&#1072;&#1088;&#1085;&#1072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2%20&#1076;&#1077;&#1085;&#1100;\457%20&#1095;&#1072;&#1081;%20&#1089;%20&#1089;&#1072;&#1093;&#1072;&#1088;&#1086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82%20&#1092;&#1088;&#1091;&#1082;&#1090;&#1099;%20&#1089;&#1074;&#1077;&#1078;&#1080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3%20&#1076;&#1077;&#1085;&#1100;\463%20&#1082;&#1072;&#1082;&#1072;&#1086;%20&#1089;%20&#1084;&#1086;&#1083;&#1086;&#1082;&#1086;&#1084;%20&#1089;&#1075;&#1091;&#1097;&#1077;&#1085;&#1085;&#1099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%20&#1079;&#1072;&#1074;&#1090;&#1088;&#1072;&#1082;\149%20&#1086;&#1074;&#1086;&#1097;&#1080;%20&#1082;&#1086;&#1085;&#1089;&#1077;&#1088;&#1074;&#1080;&#1088;&#1086;&#1074;&#1072;&#1085;&#1085;&#1099;&#1077;%20(%20&#1087;&#1086;&#1088;&#1094;&#1080;&#1103;&#1084;&#1080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)&#1085;&#1086;&#1074;&#1086;&#1077;%20&#1084;&#1077;&#1085;&#1102;\&#1084;&#1077;&#1085;&#1102;%20&#1085;&#1072;%20&#1086;&#1089;&#1085;&#1086;&#1074;&#1077;%20&#1082;&#1086;&#1085;&#1094;&#1077;&#1087;&#1094;&#1080;&#1080;%202024\&#1054;&#1042;&#1047;\&#1054;&#1042;&#1047;%20&#1058;&#1050;\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7%20&#1076;&#1077;&#1085;&#1100;\377%20&#1087;&#1102;&#1088;&#1077;%20&#1082;&#1072;&#1088;&#1090;&#1086;&#1092;&#1077;&#1083;&#1100;&#1085;&#1086;&#107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&#1084;&#1086;&#1080;%20&#1076;&#1086;&#1082;&#1091;&#1084;&#1077;&#1085;&#1090;&#1099;\1)&#1085;&#1086;&#1074;&#1086;&#1077;%20&#1084;&#1077;&#1085;&#1102;\&#1084;&#1077;&#1085;&#1102;%20&#1085;&#1072;%20&#1086;&#1089;&#1085;&#1086;&#1074;&#1077;%20&#1082;&#1086;&#1085;&#1094;&#1077;&#1087;&#1094;&#1080;&#1080;%202024\&#1084;&#1077;&#1085;&#1102;%20&#1087;&#1086;%20&#1088;&#1077;&#1082;&#1086;&#1084;&#1077;&#1085;&#1076;&#1072;&#1094;&#1080;&#1103;&#1084;%20&#1057;&#1069;&#1057;\&#1053;&#1086;&#1074;&#1072;&#1103;%20&#1087;&#1072;&#1087;&#1082;&#1072;%20&#1076;&#1077;&#1096;&#1077;&#1074;&#1083;&#1077;\&#1079;&#1072;&#1074;&#1090;&#1088;&#1072;&#1082;%20%20&#1085;&#1077;&#1090;&#1090;&#1086;\&#1058;&#1050;\1%20&#1076;&#1077;&#1085;&#1100;\308%20&#1082;&#1086;&#1090;&#1083;&#1077;&#1090;&#1099;%20&#1088;&#1099;&#1073;&#1085;&#1099;&#1077;%20&#1083;&#1102;&#1073;&#1080;&#1090;&#1077;&#1083;&#1100;&#1089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  <cell r="H12">
            <v>126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3.516</v>
          </cell>
        </row>
        <row r="14">
          <cell r="J14">
            <v>180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11.7</v>
          </cell>
        </row>
        <row r="12">
          <cell r="J12">
            <v>9</v>
          </cell>
        </row>
        <row r="14">
          <cell r="J14">
            <v>153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3.15</v>
          </cell>
        </row>
        <row r="12">
          <cell r="J12">
            <v>6</v>
          </cell>
        </row>
        <row r="14">
          <cell r="J14">
            <v>102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21.375</v>
          </cell>
        </row>
        <row r="13">
          <cell r="J13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0.2</v>
          </cell>
        </row>
        <row r="26">
          <cell r="J26">
            <v>38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0.4</v>
          </cell>
        </row>
        <row r="14">
          <cell r="J14">
            <v>44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3.2</v>
          </cell>
        </row>
        <row r="26">
          <cell r="J26">
            <v>122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5">
          <cell r="C15">
            <v>85.8</v>
          </cell>
        </row>
        <row r="38">
          <cell r="J38">
            <v>11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1.1399999999999999</v>
          </cell>
        </row>
        <row r="38">
          <cell r="J38">
            <v>118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</row>
        <row r="24">
          <cell r="J24">
            <v>9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5">
          <cell r="J35">
            <v>4.2</v>
          </cell>
        </row>
        <row r="36">
          <cell r="J36">
            <v>8</v>
          </cell>
        </row>
        <row r="38">
          <cell r="J38">
            <v>136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10.8</v>
          </cell>
        </row>
        <row r="14">
          <cell r="J14">
            <v>81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D181" sqref="D181:E18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x14ac:dyDescent="0.25">
      <c r="A1" s="1" t="s">
        <v>7</v>
      </c>
      <c r="C1" s="50" t="s">
        <v>62</v>
      </c>
      <c r="D1" s="51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2024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13</v>
      </c>
      <c r="H6" s="40">
        <v>21</v>
      </c>
      <c r="I6" s="40">
        <v>3</v>
      </c>
      <c r="J6" s="40">
        <v>252</v>
      </c>
      <c r="K6" s="41">
        <v>268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0</v>
      </c>
      <c r="H8" s="43">
        <v>0</v>
      </c>
      <c r="I8" s="43">
        <v>8</v>
      </c>
      <c r="J8" s="43">
        <v>34</v>
      </c>
      <c r="K8" s="44">
        <v>457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65</v>
      </c>
      <c r="E11" s="42" t="s">
        <v>55</v>
      </c>
      <c r="F11" s="43">
        <v>200</v>
      </c>
      <c r="G11" s="43">
        <f>'[1]молоко кипяченое'!$E$12</f>
        <v>6</v>
      </c>
      <c r="H11" s="43">
        <f>'[1]молоко кипяченое'!$F$12</f>
        <v>7</v>
      </c>
      <c r="I11" s="43">
        <v>9</v>
      </c>
      <c r="J11" s="43">
        <f>'[1]молоко кипяченое'!$H$12</f>
        <v>126</v>
      </c>
      <c r="K11" s="44" t="s">
        <v>56</v>
      </c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21</v>
      </c>
      <c r="H13" s="19">
        <f t="shared" si="0"/>
        <v>28</v>
      </c>
      <c r="I13" s="19">
        <f t="shared" si="0"/>
        <v>35</v>
      </c>
      <c r="J13" s="19">
        <f t="shared" si="0"/>
        <v>483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21</v>
      </c>
      <c r="H24" s="32">
        <f t="shared" si="4"/>
        <v>28</v>
      </c>
      <c r="I24" s="32">
        <f t="shared" si="4"/>
        <v>35</v>
      </c>
      <c r="J24" s="32">
        <f t="shared" si="4"/>
        <v>483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150</v>
      </c>
      <c r="G25" s="40">
        <v>32</v>
      </c>
      <c r="H25" s="40">
        <v>9</v>
      </c>
      <c r="I25" s="40">
        <v>25</v>
      </c>
      <c r="J25" s="40">
        <v>310</v>
      </c>
      <c r="K25" s="41">
        <v>279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9</v>
      </c>
      <c r="J27" s="43">
        <f>[2]Лист1!$J$26</f>
        <v>38</v>
      </c>
      <c r="K27" s="44">
        <v>457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114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68</v>
      </c>
      <c r="F29" s="43">
        <v>100</v>
      </c>
      <c r="G29" s="43">
        <v>0</v>
      </c>
      <c r="H29" s="43">
        <v>0</v>
      </c>
      <c r="I29" s="43">
        <v>10</v>
      </c>
      <c r="J29" s="43">
        <f>[3]Лист1!$J$14</f>
        <v>44</v>
      </c>
      <c r="K29" s="44">
        <v>82</v>
      </c>
      <c r="L29" s="43"/>
    </row>
    <row r="30" spans="1:12" ht="14.5" x14ac:dyDescent="0.35">
      <c r="A30" s="14"/>
      <c r="B30" s="15"/>
      <c r="C30" s="11"/>
      <c r="D30" s="6" t="s">
        <v>65</v>
      </c>
      <c r="E30" s="42" t="s">
        <v>66</v>
      </c>
      <c r="F30" s="43">
        <v>20</v>
      </c>
      <c r="G30" s="43">
        <v>1</v>
      </c>
      <c r="H30" s="43">
        <v>2</v>
      </c>
      <c r="I30" s="43">
        <v>11</v>
      </c>
      <c r="J30" s="43">
        <v>69</v>
      </c>
      <c r="K30" s="44">
        <v>471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</v>
      </c>
      <c r="H32" s="19">
        <f t="shared" ref="H32" si="7">SUM(H25:H31)</f>
        <v>11</v>
      </c>
      <c r="I32" s="19">
        <f t="shared" ref="I32" si="8">SUM(I25:I31)</f>
        <v>70</v>
      </c>
      <c r="J32" s="19">
        <f t="shared" ref="J32:L32" si="9">SUM(J25:J31)</f>
        <v>532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35</v>
      </c>
      <c r="H43" s="32">
        <f t="shared" ref="H43" si="15">H32+H42</f>
        <v>11</v>
      </c>
      <c r="I43" s="32">
        <f t="shared" ref="I43" si="16">I32+I42</f>
        <v>70</v>
      </c>
      <c r="J43" s="32">
        <f t="shared" ref="J43:L43" si="17">J32+J42</f>
        <v>532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3</v>
      </c>
      <c r="H44" s="40">
        <v>8</v>
      </c>
      <c r="I44" s="40">
        <v>16</v>
      </c>
      <c r="J44" s="40">
        <v>144</v>
      </c>
      <c r="K44" s="41">
        <v>152</v>
      </c>
      <c r="L44" s="40"/>
    </row>
    <row r="45" spans="1:12" ht="14.5" x14ac:dyDescent="0.35">
      <c r="A45" s="23"/>
      <c r="B45" s="15"/>
      <c r="C45" s="11"/>
      <c r="D45" s="6" t="s">
        <v>28</v>
      </c>
      <c r="E45" s="42" t="s">
        <v>46</v>
      </c>
      <c r="F45" s="43">
        <v>100</v>
      </c>
      <c r="G45" s="43">
        <v>15</v>
      </c>
      <c r="H45" s="43">
        <v>3</v>
      </c>
      <c r="I45" s="43">
        <v>11</v>
      </c>
      <c r="J45" s="43">
        <v>125</v>
      </c>
      <c r="K45" s="44">
        <v>310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</v>
      </c>
      <c r="H46" s="43">
        <v>4</v>
      </c>
      <c r="I46" s="43">
        <v>19</v>
      </c>
      <c r="J46" s="43">
        <f>[4]Лист1!$J$26</f>
        <v>122</v>
      </c>
      <c r="K46" s="44">
        <v>463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>
        <v>114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26</v>
      </c>
      <c r="E49" s="42" t="s">
        <v>45</v>
      </c>
      <c r="F49" s="43">
        <v>60</v>
      </c>
      <c r="G49" s="43">
        <v>1</v>
      </c>
      <c r="H49" s="43">
        <v>0</v>
      </c>
      <c r="I49" s="43">
        <v>2</v>
      </c>
      <c r="J49" s="43">
        <f>[5]Лист1!$J$38</f>
        <v>11</v>
      </c>
      <c r="K49" s="44">
        <v>149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</v>
      </c>
      <c r="H51" s="19">
        <f t="shared" ref="H51" si="19">SUM(H44:H50)</f>
        <v>15</v>
      </c>
      <c r="I51" s="19">
        <f t="shared" ref="I51" si="20">SUM(I44:I50)</f>
        <v>63</v>
      </c>
      <c r="J51" s="19">
        <f t="shared" ref="J51:L51" si="21">SUM(J44:J50)</f>
        <v>473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24</v>
      </c>
      <c r="H62" s="32">
        <f t="shared" ref="H62" si="27">H51+H61</f>
        <v>15</v>
      </c>
      <c r="I62" s="32">
        <f t="shared" ref="I62" si="28">I51+I61</f>
        <v>63</v>
      </c>
      <c r="J62" s="32">
        <f t="shared" ref="J62:L62" si="29">J51+J61</f>
        <v>473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10</v>
      </c>
      <c r="H63" s="40">
        <v>8</v>
      </c>
      <c r="I63" s="40">
        <v>23</v>
      </c>
      <c r="J63" s="40">
        <v>204</v>
      </c>
      <c r="K63" s="41">
        <v>330</v>
      </c>
      <c r="L63" s="40"/>
    </row>
    <row r="64" spans="1:12" ht="14.5" x14ac:dyDescent="0.35">
      <c r="A64" s="23"/>
      <c r="B64" s="15"/>
      <c r="C64" s="11"/>
      <c r="D64" s="6" t="s">
        <v>26</v>
      </c>
      <c r="E64" s="42" t="s">
        <v>61</v>
      </c>
      <c r="F64" s="43">
        <v>100</v>
      </c>
      <c r="G64" s="43">
        <v>2</v>
      </c>
      <c r="H64" s="43">
        <v>9</v>
      </c>
      <c r="I64" s="43">
        <v>8</v>
      </c>
      <c r="J64" s="43">
        <f>[6]Лист1!$J$38</f>
        <v>118</v>
      </c>
      <c r="K64" s="44">
        <v>150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42</v>
      </c>
      <c r="F65" s="43">
        <v>180</v>
      </c>
      <c r="G65" s="43">
        <v>2</v>
      </c>
      <c r="H65" s="43">
        <v>3</v>
      </c>
      <c r="I65" s="43">
        <v>17</v>
      </c>
      <c r="J65" s="43">
        <v>104</v>
      </c>
      <c r="K65" s="44">
        <v>466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114</v>
      </c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</v>
      </c>
      <c r="H67" s="43">
        <v>0</v>
      </c>
      <c r="I67" s="43">
        <v>10</v>
      </c>
      <c r="J67" s="43">
        <f>[3]Лист1!$J$14</f>
        <v>44</v>
      </c>
      <c r="K67" s="44">
        <v>82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</v>
      </c>
      <c r="H70" s="19">
        <f t="shared" ref="H70" si="31">SUM(H63:H69)</f>
        <v>20</v>
      </c>
      <c r="I70" s="19">
        <f t="shared" ref="I70" si="32">SUM(I63:I69)</f>
        <v>73</v>
      </c>
      <c r="J70" s="19">
        <f t="shared" ref="J70:L70" si="33">SUM(J63:J69)</f>
        <v>541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16</v>
      </c>
      <c r="H81" s="32">
        <f t="shared" ref="H81" si="39">H70+H80</f>
        <v>20</v>
      </c>
      <c r="I81" s="32">
        <f t="shared" ref="I81" si="40">I70+I80</f>
        <v>73</v>
      </c>
      <c r="J81" s="32">
        <f t="shared" ref="J81:L81" si="41">J70+J80</f>
        <v>541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180</v>
      </c>
      <c r="G82" s="40">
        <v>8</v>
      </c>
      <c r="H82" s="40">
        <v>7</v>
      </c>
      <c r="I82" s="40">
        <v>29</v>
      </c>
      <c r="J82" s="40">
        <v>208</v>
      </c>
      <c r="K82" s="41">
        <v>213</v>
      </c>
      <c r="L82" s="40"/>
    </row>
    <row r="83" spans="1:12" ht="14.5" x14ac:dyDescent="0.35">
      <c r="A83" s="23"/>
      <c r="B83" s="15"/>
      <c r="C83" s="11"/>
      <c r="D83" s="6" t="s">
        <v>28</v>
      </c>
      <c r="E83" s="42" t="s">
        <v>50</v>
      </c>
      <c r="F83" s="43">
        <v>90</v>
      </c>
      <c r="G83" s="43">
        <v>11</v>
      </c>
      <c r="H83" s="43">
        <v>9</v>
      </c>
      <c r="I83" s="43">
        <v>9</v>
      </c>
      <c r="J83" s="43">
        <v>157</v>
      </c>
      <c r="K83" s="44">
        <v>374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</v>
      </c>
      <c r="H84" s="43">
        <v>0</v>
      </c>
      <c r="I84" s="43">
        <v>9</v>
      </c>
      <c r="J84" s="43">
        <f>[2]Лист1!$J$26</f>
        <v>38</v>
      </c>
      <c r="K84" s="44">
        <v>457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114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16</v>
      </c>
      <c r="I89" s="19">
        <f t="shared" ref="I89" si="44">SUM(I82:I88)</f>
        <v>62</v>
      </c>
      <c r="J89" s="19">
        <f t="shared" ref="J89:L89" si="45">SUM(J82:J88)</f>
        <v>474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16</v>
      </c>
      <c r="I100" s="32">
        <f t="shared" ref="I100" si="52">I89+I99</f>
        <v>62</v>
      </c>
      <c r="J100" s="32">
        <f t="shared" ref="J100:L100" si="53">J89+J99</f>
        <v>474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180</v>
      </c>
      <c r="G101" s="40">
        <v>11</v>
      </c>
      <c r="H101" s="40">
        <f>[7]Лист1!$J$24</f>
        <v>9</v>
      </c>
      <c r="I101" s="40">
        <v>32</v>
      </c>
      <c r="J101" s="40">
        <v>255</v>
      </c>
      <c r="K101" s="41">
        <v>259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2</v>
      </c>
      <c r="H103" s="43">
        <v>3</v>
      </c>
      <c r="I103" s="43">
        <v>17</v>
      </c>
      <c r="J103" s="43">
        <v>104</v>
      </c>
      <c r="K103" s="44">
        <v>466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114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65</v>
      </c>
      <c r="E106" s="42" t="s">
        <v>49</v>
      </c>
      <c r="F106" s="43">
        <v>110</v>
      </c>
      <c r="G106" s="43">
        <v>3</v>
      </c>
      <c r="H106" s="43">
        <v>3</v>
      </c>
      <c r="I106" s="43">
        <v>4</v>
      </c>
      <c r="J106" s="43">
        <v>56</v>
      </c>
      <c r="K106" s="44">
        <v>470</v>
      </c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</v>
      </c>
      <c r="H108" s="19">
        <f t="shared" si="54"/>
        <v>15</v>
      </c>
      <c r="I108" s="19">
        <f t="shared" si="54"/>
        <v>68</v>
      </c>
      <c r="J108" s="19">
        <f t="shared" si="54"/>
        <v>486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18</v>
      </c>
      <c r="H119" s="32">
        <f t="shared" ref="H119" si="59">H108+H118</f>
        <v>15</v>
      </c>
      <c r="I119" s="32">
        <f t="shared" ref="I119" si="60">I108+I118</f>
        <v>68</v>
      </c>
      <c r="J119" s="32">
        <f t="shared" ref="J119:L119" si="61">J108+J118</f>
        <v>486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4</v>
      </c>
      <c r="H120" s="40">
        <f>[8]Лист1!$J$36</f>
        <v>8</v>
      </c>
      <c r="I120" s="40">
        <v>12</v>
      </c>
      <c r="J120" s="40">
        <f>[8]Лист1!$J$38</f>
        <v>136</v>
      </c>
      <c r="K120" s="41">
        <v>377</v>
      </c>
      <c r="L120" s="40"/>
    </row>
    <row r="121" spans="1:12" ht="14.5" x14ac:dyDescent="0.35">
      <c r="A121" s="14"/>
      <c r="B121" s="15"/>
      <c r="C121" s="11"/>
      <c r="D121" s="6" t="s">
        <v>28</v>
      </c>
      <c r="E121" s="42" t="s">
        <v>54</v>
      </c>
      <c r="F121" s="43">
        <v>90</v>
      </c>
      <c r="G121" s="43">
        <v>11</v>
      </c>
      <c r="H121" s="43">
        <v>13</v>
      </c>
      <c r="I121" s="43">
        <v>2</v>
      </c>
      <c r="J121" s="43">
        <v>164</v>
      </c>
      <c r="K121" s="44">
        <v>321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</v>
      </c>
      <c r="H122" s="43">
        <v>4</v>
      </c>
      <c r="I122" s="43">
        <v>19</v>
      </c>
      <c r="J122" s="43">
        <f>[4]Лист1!$J$26</f>
        <v>122</v>
      </c>
      <c r="K122" s="44">
        <v>463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114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</v>
      </c>
      <c r="H127" s="19">
        <f t="shared" si="62"/>
        <v>25</v>
      </c>
      <c r="I127" s="19">
        <f t="shared" si="62"/>
        <v>48</v>
      </c>
      <c r="J127" s="19">
        <f t="shared" si="62"/>
        <v>493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20</v>
      </c>
      <c r="H138" s="32">
        <f t="shared" ref="H138" si="67">H127+H137</f>
        <v>25</v>
      </c>
      <c r="I138" s="32">
        <f t="shared" ref="I138" si="68">I127+I137</f>
        <v>48</v>
      </c>
      <c r="J138" s="32">
        <f t="shared" ref="J138:L138" si="69">J127+J137</f>
        <v>493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6</v>
      </c>
      <c r="H139" s="40">
        <v>7</v>
      </c>
      <c r="I139" s="40">
        <v>37</v>
      </c>
      <c r="J139" s="40">
        <v>229</v>
      </c>
      <c r="K139" s="41">
        <v>217</v>
      </c>
      <c r="L139" s="40"/>
    </row>
    <row r="140" spans="1:12" ht="14.5" x14ac:dyDescent="0.35">
      <c r="A140" s="23"/>
      <c r="B140" s="15"/>
      <c r="C140" s="11"/>
      <c r="D140" s="6" t="s">
        <v>28</v>
      </c>
      <c r="E140" s="42" t="s">
        <v>40</v>
      </c>
      <c r="F140" s="43">
        <v>90</v>
      </c>
      <c r="G140" s="43">
        <v>11</v>
      </c>
      <c r="H140" s="43">
        <v>2</v>
      </c>
      <c r="I140" s="43">
        <v>5</v>
      </c>
      <c r="J140" s="43">
        <f>[9]Лист1!$J$14</f>
        <v>81</v>
      </c>
      <c r="K140" s="44">
        <v>308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42</v>
      </c>
      <c r="F141" s="43">
        <v>180</v>
      </c>
      <c r="G141" s="43">
        <v>2</v>
      </c>
      <c r="H141" s="43">
        <v>3</v>
      </c>
      <c r="I141" s="43">
        <v>17</v>
      </c>
      <c r="J141" s="43">
        <v>104</v>
      </c>
      <c r="K141" s="44">
        <v>466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</v>
      </c>
      <c r="H142" s="43">
        <v>0</v>
      </c>
      <c r="I142" s="43">
        <v>15</v>
      </c>
      <c r="J142" s="43">
        <v>71</v>
      </c>
      <c r="K142" s="44">
        <v>114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</v>
      </c>
      <c r="H146" s="19">
        <f t="shared" si="70"/>
        <v>12</v>
      </c>
      <c r="I146" s="19">
        <f t="shared" si="70"/>
        <v>74</v>
      </c>
      <c r="J146" s="19">
        <f t="shared" si="70"/>
        <v>485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21</v>
      </c>
      <c r="H157" s="32">
        <f t="shared" ref="H157" si="75">H146+H156</f>
        <v>12</v>
      </c>
      <c r="I157" s="32">
        <f t="shared" ref="I157" si="76">I146+I156</f>
        <v>74</v>
      </c>
      <c r="J157" s="32">
        <f t="shared" ref="J157:L157" si="77">J146+J156</f>
        <v>485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4</v>
      </c>
      <c r="H158" s="40">
        <v>3</v>
      </c>
      <c r="I158" s="40">
        <v>35</v>
      </c>
      <c r="J158" s="40">
        <f>[10]Лист1!$J$14</f>
        <v>180</v>
      </c>
      <c r="K158" s="41">
        <v>211</v>
      </c>
      <c r="L158" s="40"/>
    </row>
    <row r="159" spans="1:12" ht="14.5" x14ac:dyDescent="0.35">
      <c r="A159" s="23"/>
      <c r="B159" s="15"/>
      <c r="C159" s="11"/>
      <c r="D159" s="6" t="s">
        <v>28</v>
      </c>
      <c r="E159" s="42" t="s">
        <v>57</v>
      </c>
      <c r="F159" s="43">
        <v>90</v>
      </c>
      <c r="G159" s="43">
        <v>12</v>
      </c>
      <c r="H159" s="43">
        <f>[11]Лист1!$J$12</f>
        <v>9</v>
      </c>
      <c r="I159" s="43">
        <v>6</v>
      </c>
      <c r="J159" s="43">
        <f>[11]Лист1!$J$14</f>
        <v>153</v>
      </c>
      <c r="K159" s="44">
        <v>348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48</v>
      </c>
      <c r="F160" s="43">
        <v>180</v>
      </c>
      <c r="G160" s="43">
        <v>3</v>
      </c>
      <c r="H160" s="43">
        <v>3</v>
      </c>
      <c r="I160" s="43">
        <v>17</v>
      </c>
      <c r="J160" s="43">
        <v>110</v>
      </c>
      <c r="K160" s="44">
        <v>463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2</v>
      </c>
      <c r="H161" s="43">
        <v>0</v>
      </c>
      <c r="I161" s="43">
        <v>10</v>
      </c>
      <c r="J161" s="43">
        <v>47</v>
      </c>
      <c r="K161" s="44">
        <v>114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26</v>
      </c>
      <c r="E163" s="42" t="s">
        <v>45</v>
      </c>
      <c r="F163" s="43">
        <v>60</v>
      </c>
      <c r="G163" s="43">
        <v>1</v>
      </c>
      <c r="H163" s="43">
        <v>0</v>
      </c>
      <c r="I163" s="43">
        <v>2</v>
      </c>
      <c r="J163" s="43">
        <f>[5]Лист1!$J$38</f>
        <v>11</v>
      </c>
      <c r="K163" s="44">
        <v>149</v>
      </c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</v>
      </c>
      <c r="H165" s="19">
        <f t="shared" si="78"/>
        <v>15</v>
      </c>
      <c r="I165" s="19">
        <f t="shared" si="78"/>
        <v>70</v>
      </c>
      <c r="J165" s="19">
        <f t="shared" si="78"/>
        <v>501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22</v>
      </c>
      <c r="H176" s="32">
        <f t="shared" ref="H176" si="83">H165+H175</f>
        <v>15</v>
      </c>
      <c r="I176" s="32">
        <f t="shared" ref="I176" si="84">I165+I175</f>
        <v>70</v>
      </c>
      <c r="J176" s="32">
        <f t="shared" ref="J176:L176" si="85">J165+J175</f>
        <v>501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150</v>
      </c>
      <c r="G177" s="40">
        <v>3</v>
      </c>
      <c r="H177" s="40">
        <f>[12]Лист1!$J$12</f>
        <v>6</v>
      </c>
      <c r="I177" s="40">
        <v>9</v>
      </c>
      <c r="J177" s="40">
        <f>[12]Лист1!$J$14</f>
        <v>102</v>
      </c>
      <c r="K177" s="41">
        <v>377</v>
      </c>
      <c r="L177" s="40"/>
    </row>
    <row r="178" spans="1:12" ht="14.5" x14ac:dyDescent="0.35">
      <c r="A178" s="23"/>
      <c r="B178" s="15"/>
      <c r="C178" s="11"/>
      <c r="D178" s="6" t="s">
        <v>28</v>
      </c>
      <c r="E178" s="42" t="s">
        <v>59</v>
      </c>
      <c r="F178" s="43">
        <v>90</v>
      </c>
      <c r="G178" s="43">
        <v>21</v>
      </c>
      <c r="H178" s="43">
        <v>16</v>
      </c>
      <c r="I178" s="43">
        <f>[13]Лист1!$J$13</f>
        <v>0</v>
      </c>
      <c r="J178" s="43">
        <v>227</v>
      </c>
      <c r="K178" s="44">
        <v>366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180</v>
      </c>
      <c r="G179" s="43">
        <v>0</v>
      </c>
      <c r="H179" s="43">
        <v>0</v>
      </c>
      <c r="I179" s="43">
        <v>8</v>
      </c>
      <c r="J179" s="43">
        <v>34</v>
      </c>
      <c r="K179" s="44">
        <v>457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</v>
      </c>
      <c r="H180" s="43">
        <v>0</v>
      </c>
      <c r="I180" s="43">
        <v>15</v>
      </c>
      <c r="J180" s="43">
        <v>71</v>
      </c>
      <c r="K180" s="44">
        <v>114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>
        <v>0</v>
      </c>
      <c r="H181" s="43">
        <v>0</v>
      </c>
      <c r="I181" s="43">
        <v>10</v>
      </c>
      <c r="J181" s="43">
        <f>[3]Лист1!$J$14</f>
        <v>44</v>
      </c>
      <c r="K181" s="44">
        <v>82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26</v>
      </c>
      <c r="H184" s="19">
        <f t="shared" si="86"/>
        <v>22</v>
      </c>
      <c r="I184" s="19">
        <f t="shared" si="86"/>
        <v>42</v>
      </c>
      <c r="J184" s="19">
        <f t="shared" si="86"/>
        <v>478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26</v>
      </c>
      <c r="H195" s="32">
        <f t="shared" ref="H195" si="91">H184+H194</f>
        <v>22</v>
      </c>
      <c r="I195" s="32">
        <f t="shared" ref="I195" si="92">I184+I194</f>
        <v>42</v>
      </c>
      <c r="J195" s="32">
        <f t="shared" ref="J195:L195" si="93">J184+J194</f>
        <v>478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</v>
      </c>
      <c r="H196" s="34">
        <f t="shared" si="94"/>
        <v>17.899999999999999</v>
      </c>
      <c r="I196" s="34">
        <f t="shared" si="94"/>
        <v>60.5</v>
      </c>
      <c r="J196" s="34">
        <f t="shared" si="94"/>
        <v>494.6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3EB4-E066-4C46-AC1F-159020F83758}">
  <dimension ref="A1"/>
  <sheetViews>
    <sheetView workbookViewId="0">
      <selection activeCell="I14" sqref="I1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dcterms:created xsi:type="dcterms:W3CDTF">2022-05-16T14:23:56Z</dcterms:created>
  <dcterms:modified xsi:type="dcterms:W3CDTF">2024-12-03T12:57:48Z</dcterms:modified>
</cp:coreProperties>
</file>