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<sst xmlns="http://schemas.openxmlformats.org/spreadsheetml/2006/main" count="22" uniqueCount="22">
  <si>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</si>
  <si>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</si>
  <si>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</si>
  <si>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</si>
  <si>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</si>
  <si>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</si>
  <si>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</si>
  <si>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</si>
  <si>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</si>
  <si>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</si>
  <si>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</si>
  <si>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</si>
  <si>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30 марта</t>
  </si>
  <si>
    <t>Среда</t>
  </si>
  <si>
    <t>Каша пшенная (вяз) с маслом</t>
  </si>
  <si>
    <t>Кофейный напиток</t>
  </si>
  <si>
    <t>Бутерброд с сыром</t>
  </si>
  <si>
    <t>Щи из свежей капусты с мясом</t>
  </si>
  <si>
    <t>Макароны отварные с маслом</t>
  </si>
  <si>
    <t>Котлеты</t>
  </si>
  <si>
    <t>Какао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</si>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</sst>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3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1" fillId="0" borderId="4" xfId="1" applyBorder="1" applyAlignment="1" applyProtection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44650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 t="s">
        <v>12</v>
      </c>
      <c r="B4" s="28" t="s">
        <v>13</v>
      </c>
      <c r="C4" s="29"/>
      <c r="D4" s="1" t="s">
        <v>14</v>
      </c>
      <c r="E4" s="23">
        <f>IF($D4&lt;&gt;"",VLOOKUP($D4,'[1]Перечень блюд'!$A$25:$G$45,4),"")</f>
        <v>5.8</v>
      </c>
      <c r="F4" s="23">
        <f>IF(D4&lt;&gt;"",VLOOKUP($D4,'[1]Перечень блюд'!$A$25:$G$45,5),"")</f>
        <v>9.1999999999999993</v>
      </c>
      <c r="G4" s="23">
        <f>IF(D4&lt;&gt;"",VLOOKUP($D4,'[1]Перечень блюд'!$A$25:$G$45,6),"")</f>
        <v>31.8</v>
      </c>
      <c r="H4" s="23">
        <f>IF(D4&lt;&gt;"",VLOOKUP($D4,'[1]Перечень блюд'!$A$25:$G$45,7),"")</f>
        <v>240</v>
      </c>
      <c r="I4" s="23" t="str">
        <f>IF(D4&lt;&gt;"",VLOOKUP($D4,'[1]Перечень блюд'!$A$25:$G$45,3),"")</f>
        <v>200/10</v>
      </c>
      <c r="J4" s="30"/>
    </row>
    <row r="5" spans="1:10">
      <c r="A5" s="27"/>
      <c r="B5" s="31"/>
      <c r="C5" s="32"/>
      <c r="D5" s="1" t="s">
        <v>15</v>
      </c>
      <c r="E5" s="23">
        <f>IF($D5&lt;&gt;"",VLOOKUP($D5,'[1]Перечень блюд'!$A$54:$G$62,4),"")</f>
        <v>1</v>
      </c>
      <c r="F5" s="23">
        <f>IF($D5&lt;&gt;"",VLOOKUP($D5,'[1]Перечень блюд'!$A$54:$G$62,5),"")</f>
        <v>1.9</v>
      </c>
      <c r="G5" s="23">
        <f>IF($D5&lt;&gt;"",VLOOKUP($D5,'[1]Перечень блюд'!$A$54:$G$62,6),"")</f>
        <v>26.2</v>
      </c>
      <c r="H5" s="23">
        <f>IF($D5&lt;&gt;"",VLOOKUP($D5,'[1]Перечень блюд'!$A$54:$G$62,7),"")</f>
        <v>122</v>
      </c>
      <c r="I5" s="23" t="str">
        <f>IF($D5&lt;&gt;"",VLOOKUP($D5,'[1]Перечень блюд'!$A$54:$G$62,3),"")</f>
        <v>200/20</v>
      </c>
      <c r="J5" s="30"/>
    </row>
    <row r="6" spans="1:10">
      <c r="A6" s="27"/>
      <c r="B6" s="31"/>
      <c r="C6" s="32"/>
      <c r="D6" s="1" t="s">
        <v>16</v>
      </c>
      <c r="E6" s="23">
        <f>IF($D6&lt;&gt;"",VLOOKUP($D6,'[1]Перечень блюд'!$A$63:$G$68,4),"")</f>
        <v>6.7</v>
      </c>
      <c r="F6" s="23">
        <f>IF($D6&lt;&gt;"",VLOOKUP($D6,'[1]Перечень блюд'!$A$63:$G$68,5),"")</f>
        <v>11.3</v>
      </c>
      <c r="G6" s="23">
        <f>IF($D6&lt;&gt;"",VLOOKUP($D6,'[1]Перечень блюд'!$A$63:$G$68,6),"")</f>
        <v>10.4</v>
      </c>
      <c r="H6" s="23">
        <f>IF($D6&lt;&gt;"",VLOOKUP($D6,'[1]Перечень блюд'!$A$63:$G$68,7),"")</f>
        <v>176</v>
      </c>
      <c r="I6" s="23" t="str">
        <f>IF($D6&lt;&gt;"",VLOOKUP($D6,'[1]Перечень блюд'!$A$63:$G$68,3),"")</f>
        <v>30/15</v>
      </c>
      <c r="J6" s="30"/>
    </row>
    <row r="7" spans="1:10">
      <c r="A7" s="27"/>
      <c r="B7" s="31"/>
      <c r="C7" s="32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>
        <v>21.85</v>
      </c>
    </row>
    <row r="8" spans="1:10">
      <c r="A8" s="27"/>
      <c r="B8" s="31"/>
      <c r="C8" s="29"/>
      <c r="D8" s="1" t="s">
        <v>17</v>
      </c>
      <c r="E8" s="23">
        <f>IF($D8&lt;&gt;"",VLOOKUP($D8,'[1]Перечень блюд'!$A$5:$G$24,4),"")</f>
        <v>7.9</v>
      </c>
      <c r="F8" s="23">
        <f>IF($D8&lt;&gt;"",VLOOKUP($D8,'[1]Перечень блюд'!$A$5:$G$24,5),"")</f>
        <v>10.3</v>
      </c>
      <c r="G8" s="23">
        <f>IF($D8&lt;&gt;"",VLOOKUP($D8,'[1]Перечень блюд'!$A$5:$G$24,6),"")</f>
        <v>10</v>
      </c>
      <c r="H8" s="23">
        <f>IF($D8&lt;&gt;"",VLOOKUP($D8,'[1]Перечень блюд'!$A$5:$G$24,7),"")</f>
        <v>165</v>
      </c>
      <c r="I8" s="23" t="str">
        <f>IF($D8&lt;&gt;"",VLOOKUP($D8,'[1]Перечень блюд'!$A$5:$G$24,3),"")</f>
        <v>250/25</v>
      </c>
      <c r="J8" s="30"/>
    </row>
    <row r="9" spans="1:10">
      <c r="A9" s="27"/>
      <c r="B9" s="31"/>
      <c r="C9" s="32"/>
      <c r="D9" s="1" t="s">
        <v>18</v>
      </c>
      <c r="E9" s="23">
        <f>IF($D9&lt;&gt;"",VLOOKUP($D9,'[1]Перечень блюд'!$A$25:$G$45,4),"")</f>
        <v>13.3</v>
      </c>
      <c r="F9" s="23">
        <f>IF(D9&lt;&gt;"",VLOOKUP($D9,'[1]Перечень блюд'!$A$25:$G$45,5),"")</f>
        <v>7.3</v>
      </c>
      <c r="G9" s="23">
        <f>IF(D9&lt;&gt;"",VLOOKUP($D9,'[1]Перечень блюд'!$A$25:$G$45,6),"")</f>
        <v>16.2</v>
      </c>
      <c r="H9" s="23">
        <f>IF(D9&lt;&gt;"",VLOOKUP($D9,'[1]Перечень блюд'!$A$25:$G$45,7),"")</f>
        <v>187</v>
      </c>
      <c r="I9" s="23" t="str">
        <f>IF(D9&lt;&gt;"",VLOOKUP($D9,'[1]Перечень блюд'!$A$25:$G$45,3),"")</f>
        <v>200/25</v>
      </c>
      <c r="J9" s="30"/>
    </row>
    <row r="10" spans="1:10">
      <c r="A10" s="27"/>
      <c r="B10" s="31"/>
      <c r="C10" s="32"/>
      <c r="D10" s="1" t="s">
        <v>19</v>
      </c>
      <c r="E10" s="23">
        <f>IF($D10&lt;&gt;"",VLOOKUP($D10,'[1]Перечень блюд'!$A$46:$G$53,4),"")</f>
        <v>31.5</v>
      </c>
      <c r="F10" s="23">
        <f>IF($D10&lt;&gt;"",VLOOKUP($D10,'[1]Перечень блюд'!$A$46:$G$53,5),"")</f>
        <v>12.4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239</v>
      </c>
      <c r="I10" s="23" t="str">
        <f>IF($D10&lt;&gt;"",VLOOKUP($D10,'[1]Перечень блюд'!$A$46:$G$53,3),"")</f>
        <v>62</v>
      </c>
      <c r="J10" s="30"/>
    </row>
    <row r="11" spans="1:10">
      <c r="A11" s="27"/>
      <c r="B11" s="31"/>
      <c r="C11" s="32"/>
      <c r="D11" s="1" t="s">
        <v>20</v>
      </c>
      <c r="E11" s="23">
        <f>IF($D11&lt;&gt;"",VLOOKUP($D11,'[1]Перечень блюд'!$A$54:$G$62,4),"")</f>
        <v>1.9</v>
      </c>
      <c r="F11" s="23">
        <f>IF($D11&lt;&gt;"",VLOOKUP($D11,'[1]Перечень блюд'!$A$54:$G$62,5),"")</f>
        <v>1.6</v>
      </c>
      <c r="G11" s="23">
        <f>IF($D11&lt;&gt;"",VLOOKUP($D11,'[1]Перечень блюд'!$A$54:$G$62,6),"")</f>
        <v>27.5</v>
      </c>
      <c r="H11" s="23">
        <f>IF($D11&lt;&gt;"",VLOOKUP($D11,'[1]Перечень блюд'!$A$54:$G$62,7),"")</f>
        <v>130</v>
      </c>
      <c r="I11" s="23" t="str">
        <f>IF($D11&lt;&gt;"",VLOOKUP($D11,'[1]Перечень блюд'!$A$54:$G$62,3),"")</f>
        <v>200/20</v>
      </c>
      <c r="J11" s="30"/>
    </row>
    <row r="12" spans="1:10">
      <c r="A12" s="27"/>
      <c r="B12" s="31"/>
      <c r="C12" s="32"/>
      <c r="D12" s="1" t="s">
        <v>21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/>
    </row>
    <row r="13" spans="1:10">
      <c r="A13" s="27"/>
      <c r="B13" s="33"/>
      <c r="C13" s="34"/>
      <c r="D13" s="1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>
        <v>83.84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5ср'!A1" display="Сред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