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'[1]Перечень блюд'!$A$67:$A$88</definedName>
    <definedName name="Каша">'[1]Перечень блюд'!$A$25:$A$43</definedName>
    <definedName name="Котлета">'[1]Перечень блюд'!$A$44:$A$52</definedName>
    <definedName name="Суп">'[1]Перечень блюд'!$A$5:$A$24</definedName>
    <definedName name="Хлеб">'[1]Перечень блюд'!$A$62:$A$66</definedName>
    <definedName name="Чай">'[1]Перечень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I14"/>
  <c r="H14"/>
  <c r="G14"/>
  <c r="F14"/>
  <c r="E14"/>
  <c r="I13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C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A5"/>
  <c r="A3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<sst xmlns="http://schemas.openxmlformats.org/spreadsheetml/2006/main" count="23" uniqueCount="23">
  <si>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</si>
  <si>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</si>
  <si>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Отд./корп</t>
  </si>
  <si>
    <t>МОУ "Кумужъяльская  основная общеобразовательная школа"</t>
  </si>
  <si>
    <t>Дат</t>
  </si>
  <si>
    <t>Д.н</t>
  </si>
  <si>
    <t>Б</t>
  </si>
  <si>
    <t>Ж</t>
  </si>
  <si>
    <t>У</t>
  </si>
  <si>
    <t>ккал</t>
  </si>
  <si>
    <t>выход</t>
  </si>
  <si>
    <t>цена</t>
  </si>
  <si>
    <t>Понедельник</t>
  </si>
  <si>
    <t>Каша манная с маслом (мол)</t>
  </si>
  <si>
    <t>завтрак</t>
  </si>
  <si>
    <t>Кофейный напиток</t>
  </si>
  <si>
    <t>Батон нарезной</t>
  </si>
  <si>
    <t>Борщ  из св. капусты с мясом</t>
  </si>
  <si>
    <t>обед</t>
  </si>
  <si>
    <t>Рагу овощное</t>
  </si>
  <si>
    <t>Колбаса отварная</t>
  </si>
  <si>
    <t>Кисель с сахаром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</si>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</sst>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4">
    <font>
      <sz val="11"/>
      <color theme="1"/>
      <name val="Calibri"/>
      <family val="2"/>
      <scheme val="minor"/>
    </font>
    <font>
      <sz val="14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Border="1" applyAlignment="1" applyProtection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textRotation="90"/>
    </xf>
    <xf numFmtId="0" fontId="2" fillId="0" borderId="2" xfId="1" applyBorder="1" applyAlignment="1" applyProtection="1">
      <alignment horizontal="center" vertical="center" textRotation="90"/>
    </xf>
    <xf numFmtId="0" fontId="2" fillId="0" borderId="1" xfId="1" applyBorder="1" applyAlignment="1" applyProtection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>
        <row r="1">
          <cell r="B1" t="str">
            <v>1 неделя</v>
          </cell>
        </row>
        <row r="2">
          <cell r="Z2" t="str">
            <v>пн</v>
          </cell>
        </row>
        <row r="4">
          <cell r="Z4">
            <v>28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G3" t="str">
            <v>_____________ А.Е. Алексеев</v>
          </cell>
          <cell r="H3" t="str">
            <v>В.А.Оразаев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</v>
      </c>
      <c r="C1" s="27"/>
      <c r="D1" s="28"/>
      <c r="E1" t="s">
        <v>2</v>
      </c>
      <c r="F1" s="11"/>
      <c r="I1" t="s">
        <v>1</v>
      </c>
      <c r="J1" s="10">
        <v>44655</v>
      </c>
    </row>
    <row r="2" spans="1:10" ht="7.5" customHeight="1"/>
    <row r="3" spans="1:10" ht="18.75">
      <c r="A3" s="29">
        <f>'[1]4нед'!A3:J3</f>
        <v>0</v>
      </c>
      <c r="B3" s="29"/>
      <c r="C3" s="29"/>
      <c r="D3" s="29"/>
      <c r="E3" s="29"/>
      <c r="F3" s="29"/>
      <c r="G3" s="29"/>
      <c r="H3" s="29"/>
      <c r="I3" s="29"/>
      <c r="J3" s="29"/>
    </row>
    <row r="4" spans="1:10">
      <c r="A4" s="21" t="s">
        <v>4</v>
      </c>
      <c r="B4" s="1" t="s">
        <v>5</v>
      </c>
      <c r="C4" s="22"/>
      <c r="D4" s="23"/>
      <c r="E4" s="23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3" t="s">
        <v>11</v>
      </c>
    </row>
    <row r="5" spans="1:10">
      <c r="A5" s="30" t="str">
        <f>IF([1]Календарь!Z2="","",CONCATENATE([1]Календарь!Z2," ",[1]Календарь!B1))</f>
        <v>пн 1 неделя</v>
      </c>
      <c r="B5" s="31" t="s">
        <v>12</v>
      </c>
      <c r="C5" s="24">
        <f>G25</f>
        <v>0</v>
      </c>
      <c r="D5" s="1" t="s">
        <v>13</v>
      </c>
      <c r="E5" s="23">
        <f>IF($D5&lt;&gt;"",VLOOKUP($D5,'[2]Перечень блюд'!$A$25:$G$45,4),"")</f>
        <v>4.8</v>
      </c>
      <c r="F5" s="23">
        <f>IF(D5&lt;&gt;"",VLOOKUP($D5,'[2]Перечень блюд'!$A$25:$G$45,5),"")</f>
        <v>8.1999999999999993</v>
      </c>
      <c r="G5" s="23">
        <f>IF(D5&lt;&gt;"",VLOOKUP($D5,'[2]Перечень блюд'!$A$25:$G$45,6),"")</f>
        <v>30.4</v>
      </c>
      <c r="H5" s="23">
        <f>IF(D5&lt;&gt;"",VLOOKUP($D5,'[2]Перечень блюд'!$A$25:$G$45,7),"")</f>
        <v>222</v>
      </c>
      <c r="I5" s="23" t="str">
        <f>IF(D5&lt;&gt;"",VLOOKUP($D5,'[2]Перечень блюд'!$A$25:$G$45,3),"")</f>
        <v>200/5</v>
      </c>
      <c r="J5" s="25"/>
    </row>
    <row r="6" spans="1:10">
      <c r="A6" s="30"/>
      <c r="B6" s="32"/>
      <c r="C6" s="33" t="s">
        <v>14</v>
      </c>
      <c r="D6" s="1" t="s">
        <v>15</v>
      </c>
      <c r="E6" s="23">
        <f>IF($D6&lt;&gt;"",VLOOKUP($D6,'[2]Перечень блюд'!$A$54:$G$62,4),"")</f>
        <v>1</v>
      </c>
      <c r="F6" s="23">
        <f>IF($D6&lt;&gt;"",VLOOKUP($D6,'[2]Перечень блюд'!$A$54:$G$62,5),"")</f>
        <v>1.9</v>
      </c>
      <c r="G6" s="23">
        <f>IF($D6&lt;&gt;"",VLOOKUP($D6,'[2]Перечень блюд'!$A$54:$G$62,6),"")</f>
        <v>26.2</v>
      </c>
      <c r="H6" s="23">
        <f>IF($D6&lt;&gt;"",VLOOKUP($D6,'[2]Перечень блюд'!$A$54:$G$62,7),"")</f>
        <v>122</v>
      </c>
      <c r="I6" s="23" t="str">
        <f>IF($D6&lt;&gt;"",VLOOKUP($D6,'[2]Перечень блюд'!$A$54:$G$62,3),"")</f>
        <v>200/20</v>
      </c>
      <c r="J6" s="25"/>
    </row>
    <row r="7" spans="1:10">
      <c r="A7" s="30"/>
      <c r="B7" s="32"/>
      <c r="C7" s="33"/>
      <c r="D7" s="1" t="s">
        <v>16</v>
      </c>
      <c r="E7" s="23">
        <f>IF($D7&lt;&gt;"",VLOOKUP($D7,'[2]Перечень блюд'!$A$63:$G$68,4),"")</f>
        <v>3.8</v>
      </c>
      <c r="F7" s="23">
        <f>IF($D7&lt;&gt;"",VLOOKUP($D7,'[2]Перечень блюд'!$A$63:$G$68,5),"")</f>
        <v>0.3</v>
      </c>
      <c r="G7" s="23">
        <f>IF($D7&lt;&gt;"",VLOOKUP($D7,'[2]Перечень блюд'!$A$63:$G$68,6),"")</f>
        <v>26.2</v>
      </c>
      <c r="H7" s="23">
        <f>IF($D7&lt;&gt;"",VLOOKUP($D7,'[2]Перечень блюд'!$A$63:$G$68,7),"")</f>
        <v>70</v>
      </c>
      <c r="I7" s="23">
        <f>IF($D7&lt;&gt;"",VLOOKUP($D7,'[2]Перечень блюд'!$A$63:$G$68,3),"")</f>
        <v>50</v>
      </c>
      <c r="J7" s="25">
        <v>16.12</v>
      </c>
    </row>
    <row r="8" spans="1:10">
      <c r="A8" s="30"/>
      <c r="B8" s="32"/>
      <c r="C8" s="33"/>
      <c r="D8" s="1"/>
      <c r="E8" s="23" t="str">
        <f>IF($D8&lt;&gt;"",VLOOKUP($D8,'[2]Перечень блюд'!$A$69:$G$84,4),"")</f>
        <v/>
      </c>
      <c r="F8" s="23" t="str">
        <f>IF($D8&lt;&gt;"",VLOOKUP($D8,'[2]Перечень блюд'!$A$69:$G$84,5),"")</f>
        <v/>
      </c>
      <c r="G8" s="23" t="str">
        <f>IF($D8&lt;&gt;"",VLOOKUP($D8,'[2]Перечень блюд'!$A$69:$G$84,6),"")</f>
        <v/>
      </c>
      <c r="H8" s="23" t="str">
        <f>IF($D8&lt;&gt;"",VLOOKUP($D8,'[2]Перечень блюд'!$A$69:$G$84,7),"")</f>
        <v/>
      </c>
      <c r="I8" s="23" t="str">
        <f>IF($D8&lt;&gt;"",VLOOKUP($D8,'[2]Перечень блюд'!$A$69:$G$84,3),"")</f>
        <v/>
      </c>
      <c r="J8" s="25"/>
    </row>
    <row r="9" spans="1:10">
      <c r="A9" s="30"/>
      <c r="B9" s="32"/>
      <c r="C9" s="24">
        <f>[1]Календарь!Z4</f>
        <v>28</v>
      </c>
      <c r="D9" s="1" t="s">
        <v>17</v>
      </c>
      <c r="E9" s="23">
        <f>IF($D9&lt;&gt;"",VLOOKUP($D9,'[2]Перечень блюд'!$A$5:$G$24,4),"")</f>
        <v>8</v>
      </c>
      <c r="F9" s="23">
        <f>IF($D9&lt;&gt;"",VLOOKUP($D9,'[2]Перечень блюд'!$A$5:$G$24,5),"")</f>
        <v>11.2</v>
      </c>
      <c r="G9" s="23">
        <f>IF($D9&lt;&gt;"",VLOOKUP($D9,'[2]Перечень блюд'!$A$5:$G$24,6),"")</f>
        <v>13.1</v>
      </c>
      <c r="H9" s="23">
        <f>IF($D9&lt;&gt;"",VLOOKUP($D9,'[2]Перечень блюд'!$A$5:$G$24,7),"")</f>
        <v>186</v>
      </c>
      <c r="I9" s="23" t="str">
        <f>IF($D9&lt;&gt;"",VLOOKUP($D9,'[2]Перечень блюд'!$A$5:$G$24,3),"")</f>
        <v>250/25</v>
      </c>
      <c r="J9" s="25"/>
    </row>
    <row r="10" spans="1:10">
      <c r="A10" s="30"/>
      <c r="B10" s="32"/>
      <c r="C10" s="33" t="s">
        <v>18</v>
      </c>
      <c r="D10" s="1" t="s">
        <v>19</v>
      </c>
      <c r="E10" s="23">
        <f>IF($D10&lt;&gt;"",VLOOKUP($D10,'[2]Перечень блюд'!$A$25:$G$45,4),"")</f>
        <v>4.5999999999999996</v>
      </c>
      <c r="F10" s="23">
        <f>IF(D10&lt;&gt;"",VLOOKUP($D10,'[2]Перечень блюд'!$A$25:$G$45,5),"")</f>
        <v>10.199999999999999</v>
      </c>
      <c r="G10" s="23">
        <f>IF(D10&lt;&gt;"",VLOOKUP($D10,'[2]Перечень блюд'!$A$25:$G$45,6),"")</f>
        <v>21.4</v>
      </c>
      <c r="H10" s="23">
        <f>IF(D10&lt;&gt;"",VLOOKUP($D10,'[2]Перечень блюд'!$A$25:$G$45,7),"")</f>
        <v>194</v>
      </c>
      <c r="I10" s="23">
        <f>IF(D10&lt;&gt;"",VLOOKUP($D10,'[2]Перечень блюд'!$A$25:$G$45,3),"")</f>
        <v>200</v>
      </c>
      <c r="J10" s="25"/>
    </row>
    <row r="11" spans="1:10">
      <c r="A11" s="30"/>
      <c r="B11" s="32"/>
      <c r="C11" s="33"/>
      <c r="D11" s="1" t="s">
        <v>20</v>
      </c>
      <c r="E11" s="23">
        <f>IF($D11&lt;&gt;"",VLOOKUP($D11,'[2]Перечень блюд'!$A$46:$G$53,4),"")</f>
        <v>11.1</v>
      </c>
      <c r="F11" s="23">
        <f>IF($D11&lt;&gt;"",VLOOKUP($D11,'[2]Перечень блюд'!$A$46:$G$53,5),"")</f>
        <v>23.9</v>
      </c>
      <c r="G11" s="23">
        <f>IF($D11&lt;&gt;"",VLOOKUP($D11,'[2]Перечень блюд'!$A$46:$G$53,6),"")</f>
        <v>1.6</v>
      </c>
      <c r="H11" s="23">
        <f>IF($D11&lt;&gt;"",VLOOKUP($D11,'[2]Перечень блюд'!$A$46:$G$53,7),"")</f>
        <v>266</v>
      </c>
      <c r="I11" s="23">
        <f>IF($D11&lt;&gt;"",VLOOKUP($D11,'[2]Перечень блюд'!$A$46:$G$53,3),"")</f>
        <v>58</v>
      </c>
      <c r="J11" s="25"/>
    </row>
    <row r="12" spans="1:10">
      <c r="A12" s="30"/>
      <c r="B12" s="32"/>
      <c r="C12" s="33"/>
      <c r="D12" s="1" t="s">
        <v>21</v>
      </c>
      <c r="E12" s="23">
        <f>IF($D12&lt;&gt;"",VLOOKUP($D12,'[2]Перечень блюд'!$A$54:$G$62,4),"")</f>
        <v>0</v>
      </c>
      <c r="F12" s="23">
        <f>IF($D12&lt;&gt;"",VLOOKUP($D12,'[2]Перечень блюд'!$A$54:$G$62,5),"")</f>
        <v>0</v>
      </c>
      <c r="G12" s="23">
        <f>IF($D12&lt;&gt;"",VLOOKUP($D12,'[2]Перечень блюд'!$A$54:$G$62,6),"")</f>
        <v>42.2</v>
      </c>
      <c r="H12" s="23">
        <f>IF($D12&lt;&gt;"",VLOOKUP($D12,'[2]Перечень блюд'!$A$54:$G$62,7),"")</f>
        <v>162</v>
      </c>
      <c r="I12" s="23" t="str">
        <f>IF($D12&lt;&gt;"",VLOOKUP($D12,'[2]Перечень блюд'!$A$54:$G$62,3),"")</f>
        <v>200/10</v>
      </c>
      <c r="J12" s="25"/>
    </row>
    <row r="13" spans="1:10">
      <c r="A13" s="30"/>
      <c r="B13" s="32"/>
      <c r="C13" s="33"/>
      <c r="D13" s="1" t="s">
        <v>22</v>
      </c>
      <c r="E13" s="23">
        <f>IF($D13&lt;&gt;"",VLOOKUP($D13,'[2]Перечень блюд'!$A$63:$G$68,4),"")</f>
        <v>6.5</v>
      </c>
      <c r="F13" s="23">
        <f>IF($D13&lt;&gt;"",VLOOKUP($D13,'[2]Перечень блюд'!$A$63:$G$68,5),"")</f>
        <v>1</v>
      </c>
      <c r="G13" s="23">
        <f>IF($D13&lt;&gt;"",VLOOKUP($D13,'[2]Перечень блюд'!$A$63:$G$68,6),"")</f>
        <v>40.1</v>
      </c>
      <c r="H13" s="23">
        <f>IF($D13&lt;&gt;"",VLOOKUP($D13,'[2]Перечень блюд'!$A$63:$G$68,7),"")</f>
        <v>98</v>
      </c>
      <c r="I13" s="23" t="str">
        <f>IF($D13&lt;&gt;"",VLOOKUP($D13,'[2]Перечень блюд'!$A$63:$G$68,3),"")</f>
        <v>60</v>
      </c>
      <c r="J13" s="25"/>
    </row>
    <row r="14" spans="1:10">
      <c r="A14" s="30"/>
      <c r="B14" s="32"/>
      <c r="C14" s="34"/>
      <c r="D14" s="1"/>
      <c r="E14" s="23" t="str">
        <f>IF($D14&lt;&gt;"",VLOOKUP($D14,'[2]Перечень блюд'!$A$69:$G$84,4),"")</f>
        <v/>
      </c>
      <c r="F14" s="23" t="str">
        <f>IF($D14&lt;&gt;"",VLOOKUP($D14,'[2]Перечень блюд'!$A$69:$G$84,5),"")</f>
        <v/>
      </c>
      <c r="G14" s="23" t="str">
        <f>IF($D14&lt;&gt;"",VLOOKUP($D14,'[2]Перечень блюд'!$A$69:$G$84,6),"")</f>
        <v/>
      </c>
      <c r="H14" s="23" t="str">
        <f>IF($D14&lt;&gt;"",VLOOKUP($D14,'[2]Перечень блюд'!$A$69:$G$84,7),"")</f>
        <v/>
      </c>
      <c r="I14" s="23" t="str">
        <f>IF($D14&lt;&gt;"",VLOOKUP($D14,'[2]Перечень блюд'!$A$69:$G$84,3),"")</f>
        <v/>
      </c>
      <c r="J14" s="25">
        <v>40.82</v>
      </c>
    </row>
    <row r="15" spans="1:10">
      <c r="A15" s="3"/>
      <c r="B15" s="1"/>
      <c r="C15" s="2"/>
      <c r="D15" s="18"/>
      <c r="E15" s="6"/>
      <c r="F15" s="12"/>
      <c r="G15" s="6"/>
      <c r="H15" s="6"/>
      <c r="I15" s="6"/>
      <c r="J15" s="7"/>
    </row>
    <row r="16" spans="1:10">
      <c r="A16" s="3"/>
      <c r="B16" s="1"/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/>
      <c r="C17" s="2"/>
      <c r="D17" s="18"/>
      <c r="E17" s="6"/>
      <c r="F17" s="12"/>
      <c r="G17" s="6"/>
      <c r="H17" s="6"/>
      <c r="I17" s="6"/>
      <c r="J17" s="7"/>
    </row>
    <row r="18" spans="1:10">
      <c r="A18" s="3"/>
      <c r="B18" s="1"/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/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4"/>
      <c r="C20" s="14"/>
      <c r="D20" s="20"/>
      <c r="E20" s="15"/>
      <c r="F20" s="16"/>
      <c r="G20" s="15"/>
      <c r="H20" s="15"/>
      <c r="I20" s="15"/>
      <c r="J20" s="17"/>
    </row>
    <row r="21" spans="1:10" ht="15.75" thickBot="1">
      <c r="A21" s="3"/>
      <c r="B21" s="5"/>
      <c r="C21" s="5"/>
      <c r="D21" s="19"/>
      <c r="E21" s="8"/>
      <c r="F21" s="13"/>
      <c r="G21" s="8"/>
      <c r="H21" s="8"/>
      <c r="I21" s="8"/>
      <c r="J21" s="9"/>
    </row>
    <row r="22" spans="1:10" ht="15.75" thickBot="1">
      <c r="A22" s="4"/>
    </row>
  </sheetData>
  <mergeCells count="6">
    <mergeCell ref="B1:D1"/>
    <mergeCell ref="A3:J3"/>
    <mergeCell ref="A5:A14"/>
    <mergeCell ref="B5:B14"/>
    <mergeCell ref="C6:C8"/>
    <mergeCell ref="C10:C14"/>
  </mergeCells>
  <dataValidations count="6">
    <dataValidation type="list" allowBlank="1" showInputMessage="1" showErrorMessage="1" promptTitle="Чай" prompt="Выберите из списка 4 категории" sqref="D12 D6">
      <formula1>Чай</formula1>
    </dataValidation>
    <dataValidation type="list" allowBlank="1" showInputMessage="1" showErrorMessage="1" promptTitle="Хлеб" prompt="Выберите из списка 5 категории" sqref="D13 D7">
      <formula1>Хлеб</formula1>
    </dataValidation>
    <dataValidation type="list" allowBlank="1" showInputMessage="1" showErrorMessage="1" promptTitle="Десерт" prompt="Выберите из списка 6 категории" sqref="D14 D8">
      <formula1>Десерт</formula1>
    </dataValidation>
    <dataValidation type="list" allowBlank="1" showInputMessage="1" showErrorMessage="1" promptTitle="Суп" prompt="Выберите из списка 1 категории" sqref="D9">
      <formula1>Суп</formula1>
    </dataValidation>
    <dataValidation type="list" allowBlank="1" showInputMessage="1" showErrorMessage="1" promptTitle="К гарниру" prompt="Выберите из списка 3 категории" sqref="D11">
      <formula1>Котлета</formula1>
    </dataValidation>
    <dataValidation type="list" allowBlank="1" showInputMessage="1" showErrorMessage="1" promptTitle="Каша" prompt="Выберите из списка 2 категории" sqref="D10 D5">
      <formula1>Каша</formula1>
    </dataValidation>
  </dataValidations>
  <hyperlinks>
    <hyperlink ref="A4" location="Календарь!A1" display="Дат"/>
    <hyperlink ref="B5:B14" location="'5пн'!A1" display="Понедельник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