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7980" activeTab="1"/>
  </bookViews>
  <sheets>
    <sheet name="1-4 кл" sheetId="2" r:id="rId1"/>
    <sheet name="5-11 класс" sheetId="3" r:id="rId2"/>
    <sheet name="Осень" sheetId="4" r:id="rId3"/>
    <sheet name="Осень фр" sheetId="5" r:id="rId4"/>
  </sheets>
  <definedNames>
    <definedName name="_xlnm.Print_Area" localSheetId="0">'1-4 кл'!$A$64:$AS$119</definedName>
    <definedName name="_xlnm.Print_Area" localSheetId="1">'5-11 класс'!$A$61:$AS$114</definedName>
    <definedName name="_xlnm.Print_Area" localSheetId="2">Осень!$B$168:$I$249</definedName>
    <definedName name="_xlnm.Print_Area" localSheetId="3">'Осень фр'!$B$89:$I$169</definedName>
  </definedNames>
  <calcPr calcId="125725"/>
</workbook>
</file>

<file path=xl/calcChain.xml><?xml version="1.0" encoding="utf-8"?>
<calcChain xmlns="http://schemas.openxmlformats.org/spreadsheetml/2006/main">
  <c r="AU96" i="3"/>
  <c r="AU87"/>
  <c r="AU88"/>
  <c r="AU89"/>
  <c r="AU90"/>
  <c r="AU91"/>
  <c r="AU92"/>
  <c r="AU93"/>
  <c r="AU94"/>
  <c r="AU95"/>
  <c r="AU97"/>
  <c r="AU98"/>
  <c r="AU99"/>
  <c r="AU100"/>
  <c r="AU101"/>
  <c r="AU102"/>
  <c r="AU103"/>
  <c r="AU86"/>
  <c r="AU104"/>
  <c r="AU105"/>
  <c r="AU106"/>
  <c r="AU107"/>
  <c r="AU83" i="2"/>
  <c r="AU85"/>
  <c r="AU86"/>
  <c r="AU84"/>
  <c r="AU82"/>
  <c r="AU79"/>
  <c r="AU77"/>
  <c r="AU78"/>
  <c r="AU80"/>
  <c r="AU81"/>
  <c r="AU69"/>
  <c r="AU70"/>
  <c r="AU71"/>
  <c r="AU72"/>
  <c r="AU73"/>
  <c r="AU74"/>
  <c r="AU75"/>
  <c r="AU76"/>
  <c r="AU68"/>
  <c r="AU66" i="3"/>
  <c r="AU67"/>
  <c r="AU68"/>
  <c r="AU69"/>
  <c r="AU70"/>
  <c r="AU71"/>
  <c r="AU72"/>
  <c r="AU73"/>
  <c r="AU65"/>
  <c r="AU7" i="2"/>
  <c r="AU66"/>
  <c r="AU53"/>
  <c r="AU52"/>
  <c r="AU51"/>
  <c r="AR119"/>
  <c r="AP119"/>
  <c r="AN119"/>
  <c r="AL119"/>
  <c r="AJ119"/>
  <c r="AH119"/>
  <c r="AF119"/>
  <c r="AD119"/>
  <c r="AB119"/>
  <c r="Z119"/>
  <c r="X119"/>
  <c r="V119"/>
  <c r="T119"/>
  <c r="R119"/>
  <c r="P119"/>
  <c r="N119"/>
  <c r="L119"/>
  <c r="J119"/>
  <c r="H119"/>
  <c r="D119"/>
  <c r="E119" s="1"/>
  <c r="F119" s="1"/>
  <c r="AR118"/>
  <c r="AP118"/>
  <c r="AN118"/>
  <c r="AL118"/>
  <c r="AJ118"/>
  <c r="AH118"/>
  <c r="AF118"/>
  <c r="AD118"/>
  <c r="AB118"/>
  <c r="Z118"/>
  <c r="X118"/>
  <c r="V118"/>
  <c r="T118"/>
  <c r="R118"/>
  <c r="P118"/>
  <c r="N118"/>
  <c r="L118"/>
  <c r="J118"/>
  <c r="H118"/>
  <c r="E118"/>
  <c r="F118" s="1"/>
  <c r="D118"/>
  <c r="AR117"/>
  <c r="AP117"/>
  <c r="AN117"/>
  <c r="AL117"/>
  <c r="AJ117"/>
  <c r="AH117"/>
  <c r="AF117"/>
  <c r="AD117"/>
  <c r="AB117"/>
  <c r="Z117"/>
  <c r="X117"/>
  <c r="V117"/>
  <c r="T117"/>
  <c r="R117"/>
  <c r="P117"/>
  <c r="N117"/>
  <c r="L117"/>
  <c r="J117"/>
  <c r="H117"/>
  <c r="D117"/>
  <c r="E117" s="1"/>
  <c r="F117" s="1"/>
  <c r="AR116"/>
  <c r="AP116"/>
  <c r="AN116"/>
  <c r="AL116"/>
  <c r="AJ116"/>
  <c r="AH116"/>
  <c r="AF116"/>
  <c r="AD116"/>
  <c r="AB116"/>
  <c r="Z116"/>
  <c r="X116"/>
  <c r="V116"/>
  <c r="T116"/>
  <c r="R116"/>
  <c r="P116"/>
  <c r="N116"/>
  <c r="L116"/>
  <c r="J116"/>
  <c r="H116"/>
  <c r="D116"/>
  <c r="E116" s="1"/>
  <c r="F116" s="1"/>
  <c r="AR115"/>
  <c r="AP115"/>
  <c r="AN115"/>
  <c r="AL115"/>
  <c r="AJ115"/>
  <c r="AH115"/>
  <c r="AF115"/>
  <c r="AD115"/>
  <c r="AB115"/>
  <c r="Z115"/>
  <c r="X115"/>
  <c r="V115"/>
  <c r="T115"/>
  <c r="R115"/>
  <c r="P115"/>
  <c r="N115"/>
  <c r="L115"/>
  <c r="J115"/>
  <c r="H115"/>
  <c r="D115"/>
  <c r="E115" s="1"/>
  <c r="F115" s="1"/>
  <c r="AR114"/>
  <c r="AP114"/>
  <c r="AN114"/>
  <c r="AL114"/>
  <c r="AJ114"/>
  <c r="AH114"/>
  <c r="AF114"/>
  <c r="AD114"/>
  <c r="AB114"/>
  <c r="Z114"/>
  <c r="X114"/>
  <c r="V114"/>
  <c r="T114"/>
  <c r="R114"/>
  <c r="P114"/>
  <c r="N114"/>
  <c r="L114"/>
  <c r="J114"/>
  <c r="H114"/>
  <c r="D114"/>
  <c r="E114" s="1"/>
  <c r="F114" s="1"/>
  <c r="AR113"/>
  <c r="AP113"/>
  <c r="AN113"/>
  <c r="AL113"/>
  <c r="AJ113"/>
  <c r="AH113"/>
  <c r="AF113"/>
  <c r="AD113"/>
  <c r="AB113"/>
  <c r="Z113"/>
  <c r="X113"/>
  <c r="V113"/>
  <c r="T113"/>
  <c r="R113"/>
  <c r="P113"/>
  <c r="N113"/>
  <c r="L113"/>
  <c r="J113"/>
  <c r="H113"/>
  <c r="D113"/>
  <c r="E113" s="1"/>
  <c r="F113" s="1"/>
  <c r="AR112"/>
  <c r="AP112"/>
  <c r="AN112"/>
  <c r="AL112"/>
  <c r="AJ112"/>
  <c r="AH112"/>
  <c r="AF112"/>
  <c r="AD112"/>
  <c r="AB112"/>
  <c r="Z112"/>
  <c r="X112"/>
  <c r="V112"/>
  <c r="T112"/>
  <c r="R112"/>
  <c r="P112"/>
  <c r="N112"/>
  <c r="L112"/>
  <c r="J112"/>
  <c r="H112"/>
  <c r="D112"/>
  <c r="E112" s="1"/>
  <c r="F112" s="1"/>
  <c r="AR111"/>
  <c r="AP111"/>
  <c r="AN111"/>
  <c r="AL111"/>
  <c r="AJ111"/>
  <c r="AH111"/>
  <c r="AF111"/>
  <c r="AD111"/>
  <c r="AB111"/>
  <c r="Z111"/>
  <c r="X111"/>
  <c r="V111"/>
  <c r="T111"/>
  <c r="R111"/>
  <c r="P111"/>
  <c r="N111"/>
  <c r="L111"/>
  <c r="J111"/>
  <c r="H111"/>
  <c r="D111"/>
  <c r="E111" s="1"/>
  <c r="F111" s="1"/>
  <c r="AR110"/>
  <c r="AP110"/>
  <c r="AN110"/>
  <c r="AL110"/>
  <c r="AJ110"/>
  <c r="AH110"/>
  <c r="AF110"/>
  <c r="AD110"/>
  <c r="AB110"/>
  <c r="Z110"/>
  <c r="X110"/>
  <c r="V110"/>
  <c r="T110"/>
  <c r="R110"/>
  <c r="P110"/>
  <c r="N110"/>
  <c r="L110"/>
  <c r="J110"/>
  <c r="H110"/>
  <c r="D110"/>
  <c r="E110" s="1"/>
  <c r="F110" s="1"/>
  <c r="AR109"/>
  <c r="AP109"/>
  <c r="AN109"/>
  <c r="AL109"/>
  <c r="AJ109"/>
  <c r="AH109"/>
  <c r="AF109"/>
  <c r="AD109"/>
  <c r="AB109"/>
  <c r="Z109"/>
  <c r="X109"/>
  <c r="V109"/>
  <c r="T109"/>
  <c r="R109"/>
  <c r="P109"/>
  <c r="N109"/>
  <c r="L109"/>
  <c r="J109"/>
  <c r="H109"/>
  <c r="D109"/>
  <c r="E109" s="1"/>
  <c r="F109" s="1"/>
  <c r="AR108"/>
  <c r="AP108"/>
  <c r="AN108"/>
  <c r="AL108"/>
  <c r="AJ108"/>
  <c r="AH108"/>
  <c r="AF108"/>
  <c r="AD108"/>
  <c r="AB108"/>
  <c r="Z108"/>
  <c r="X108"/>
  <c r="V108"/>
  <c r="T108"/>
  <c r="R108"/>
  <c r="P108"/>
  <c r="N108"/>
  <c r="L108"/>
  <c r="J108"/>
  <c r="H108"/>
  <c r="D108"/>
  <c r="E108" s="1"/>
  <c r="F108" s="1"/>
  <c r="AR107"/>
  <c r="AP107"/>
  <c r="AN107"/>
  <c r="AL107"/>
  <c r="AJ107"/>
  <c r="AH107"/>
  <c r="AF107"/>
  <c r="AD107"/>
  <c r="AB107"/>
  <c r="Z107"/>
  <c r="X107"/>
  <c r="V107"/>
  <c r="T107"/>
  <c r="R107"/>
  <c r="P107"/>
  <c r="N107"/>
  <c r="L107"/>
  <c r="J107"/>
  <c r="H107"/>
  <c r="D107"/>
  <c r="E107" s="1"/>
  <c r="F107" s="1"/>
  <c r="AR106"/>
  <c r="AP106"/>
  <c r="AN106"/>
  <c r="AL106"/>
  <c r="AJ106"/>
  <c r="AH106"/>
  <c r="AF106"/>
  <c r="AD106"/>
  <c r="AB106"/>
  <c r="Z106"/>
  <c r="X106"/>
  <c r="V106"/>
  <c r="T106"/>
  <c r="R106"/>
  <c r="P106"/>
  <c r="N106"/>
  <c r="L106"/>
  <c r="J106"/>
  <c r="H106"/>
  <c r="D106"/>
  <c r="E106" s="1"/>
  <c r="F106" s="1"/>
  <c r="AR105"/>
  <c r="AP105"/>
  <c r="AN105"/>
  <c r="AL105"/>
  <c r="AJ105"/>
  <c r="AH105"/>
  <c r="AF105"/>
  <c r="AD105"/>
  <c r="AB105"/>
  <c r="Z105"/>
  <c r="X105"/>
  <c r="V105"/>
  <c r="T105"/>
  <c r="R105"/>
  <c r="P105"/>
  <c r="N105"/>
  <c r="L105"/>
  <c r="J105"/>
  <c r="H105"/>
  <c r="D105"/>
  <c r="E105" s="1"/>
  <c r="F105" s="1"/>
  <c r="AR104"/>
  <c r="AP104"/>
  <c r="AN104"/>
  <c r="AL104"/>
  <c r="AJ104"/>
  <c r="AH104"/>
  <c r="AF104"/>
  <c r="AD104"/>
  <c r="AB104"/>
  <c r="Z104"/>
  <c r="X104"/>
  <c r="V104"/>
  <c r="T104"/>
  <c r="R104"/>
  <c r="P104"/>
  <c r="N104"/>
  <c r="L104"/>
  <c r="J104"/>
  <c r="H104"/>
  <c r="D104"/>
  <c r="E104" s="1"/>
  <c r="F104" s="1"/>
  <c r="AR103"/>
  <c r="AP103"/>
  <c r="AN103"/>
  <c r="AL103"/>
  <c r="AJ103"/>
  <c r="AH103"/>
  <c r="AF103"/>
  <c r="AD103"/>
  <c r="AB103"/>
  <c r="Z103"/>
  <c r="X103"/>
  <c r="V103"/>
  <c r="T103"/>
  <c r="R103"/>
  <c r="P103"/>
  <c r="N103"/>
  <c r="L103"/>
  <c r="J103"/>
  <c r="H103"/>
  <c r="D103"/>
  <c r="E103" s="1"/>
  <c r="F103" s="1"/>
  <c r="AR102"/>
  <c r="AP102"/>
  <c r="AN102"/>
  <c r="AL102"/>
  <c r="AJ102"/>
  <c r="AH102"/>
  <c r="AF102"/>
  <c r="AD102"/>
  <c r="AB102"/>
  <c r="Z102"/>
  <c r="X102"/>
  <c r="V102"/>
  <c r="T102"/>
  <c r="R102"/>
  <c r="P102"/>
  <c r="N102"/>
  <c r="L102"/>
  <c r="J102"/>
  <c r="H102"/>
  <c r="F102"/>
  <c r="E102"/>
  <c r="AR101"/>
  <c r="AP101"/>
  <c r="AN101"/>
  <c r="AL101"/>
  <c r="AJ101"/>
  <c r="AH101"/>
  <c r="AF101"/>
  <c r="AD101"/>
  <c r="AB101"/>
  <c r="Z101"/>
  <c r="X101"/>
  <c r="V101"/>
  <c r="T101"/>
  <c r="R101"/>
  <c r="P101"/>
  <c r="N101"/>
  <c r="L101"/>
  <c r="J101"/>
  <c r="H101"/>
  <c r="D101"/>
  <c r="E101" s="1"/>
  <c r="F101" s="1"/>
  <c r="AR100"/>
  <c r="AP100"/>
  <c r="AN100"/>
  <c r="AL100"/>
  <c r="AJ100"/>
  <c r="AH100"/>
  <c r="AF100"/>
  <c r="AD100"/>
  <c r="AB100"/>
  <c r="Z100"/>
  <c r="X100"/>
  <c r="V100"/>
  <c r="T100"/>
  <c r="R100"/>
  <c r="P100"/>
  <c r="N100"/>
  <c r="L100"/>
  <c r="J100"/>
  <c r="H100"/>
  <c r="D100"/>
  <c r="E100" s="1"/>
  <c r="F100" s="1"/>
  <c r="AR99"/>
  <c r="AP99"/>
  <c r="AN99"/>
  <c r="AL99"/>
  <c r="AJ99"/>
  <c r="AH99"/>
  <c r="AF99"/>
  <c r="AD99"/>
  <c r="AB99"/>
  <c r="Z99"/>
  <c r="X99"/>
  <c r="V99"/>
  <c r="T99"/>
  <c r="R99"/>
  <c r="P99"/>
  <c r="N99"/>
  <c r="L99"/>
  <c r="J99"/>
  <c r="H99"/>
  <c r="D99"/>
  <c r="E99" s="1"/>
  <c r="F99" s="1"/>
  <c r="AR98"/>
  <c r="AP98"/>
  <c r="AN98"/>
  <c r="AL98"/>
  <c r="AJ98"/>
  <c r="AH98"/>
  <c r="AF98"/>
  <c r="AD98"/>
  <c r="AB98"/>
  <c r="Z98"/>
  <c r="X98"/>
  <c r="V98"/>
  <c r="T98"/>
  <c r="R98"/>
  <c r="P98"/>
  <c r="N98"/>
  <c r="L98"/>
  <c r="J98"/>
  <c r="H98"/>
  <c r="D98"/>
  <c r="E98" s="1"/>
  <c r="F98" s="1"/>
  <c r="AR97"/>
  <c r="AP97"/>
  <c r="AN97"/>
  <c r="AL97"/>
  <c r="AJ97"/>
  <c r="AH97"/>
  <c r="AF97"/>
  <c r="AD97"/>
  <c r="AB97"/>
  <c r="Z97"/>
  <c r="X97"/>
  <c r="V97"/>
  <c r="T97"/>
  <c r="R97"/>
  <c r="P97"/>
  <c r="N97"/>
  <c r="L97"/>
  <c r="J97"/>
  <c r="H97"/>
  <c r="D97"/>
  <c r="E97" s="1"/>
  <c r="F97" s="1"/>
  <c r="AR96"/>
  <c r="AP96"/>
  <c r="AN96"/>
  <c r="AL96"/>
  <c r="AJ96"/>
  <c r="AH96"/>
  <c r="AF96"/>
  <c r="AD96"/>
  <c r="AB96"/>
  <c r="Z96"/>
  <c r="X96"/>
  <c r="V96"/>
  <c r="T96"/>
  <c r="R96"/>
  <c r="P96"/>
  <c r="N96"/>
  <c r="L96"/>
  <c r="J96"/>
  <c r="H96"/>
  <c r="E96"/>
  <c r="F96" s="1"/>
  <c r="D96"/>
  <c r="AR95"/>
  <c r="AP95"/>
  <c r="AN95"/>
  <c r="AL95"/>
  <c r="AJ95"/>
  <c r="AH95"/>
  <c r="AF95"/>
  <c r="AD95"/>
  <c r="AB95"/>
  <c r="Z95"/>
  <c r="X95"/>
  <c r="V95"/>
  <c r="T95"/>
  <c r="R95"/>
  <c r="P95"/>
  <c r="N95"/>
  <c r="L95"/>
  <c r="J95"/>
  <c r="H95"/>
  <c r="D95"/>
  <c r="E95" s="1"/>
  <c r="F95" s="1"/>
  <c r="AR94"/>
  <c r="AP94"/>
  <c r="AN94"/>
  <c r="AL94"/>
  <c r="AJ94"/>
  <c r="AH94"/>
  <c r="AF94"/>
  <c r="AD94"/>
  <c r="AB94"/>
  <c r="Z94"/>
  <c r="X94"/>
  <c r="V94"/>
  <c r="T94"/>
  <c r="R94"/>
  <c r="P94"/>
  <c r="N94"/>
  <c r="L94"/>
  <c r="J94"/>
  <c r="H94"/>
  <c r="D94"/>
  <c r="E94" s="1"/>
  <c r="F94" s="1"/>
  <c r="AR93"/>
  <c r="AP93"/>
  <c r="AN93"/>
  <c r="AL93"/>
  <c r="AJ93"/>
  <c r="AH93"/>
  <c r="AF93"/>
  <c r="AD93"/>
  <c r="AB93"/>
  <c r="Z93"/>
  <c r="X93"/>
  <c r="V93"/>
  <c r="T93"/>
  <c r="R93"/>
  <c r="P93"/>
  <c r="N93"/>
  <c r="L93"/>
  <c r="J93"/>
  <c r="H93"/>
  <c r="D93"/>
  <c r="E93" s="1"/>
  <c r="F93" s="1"/>
  <c r="AR92"/>
  <c r="AP92"/>
  <c r="AN92"/>
  <c r="AL92"/>
  <c r="AJ92"/>
  <c r="AH92"/>
  <c r="AF92"/>
  <c r="AD92"/>
  <c r="AB92"/>
  <c r="Z92"/>
  <c r="X92"/>
  <c r="V92"/>
  <c r="T92"/>
  <c r="R92"/>
  <c r="P92"/>
  <c r="N92"/>
  <c r="L92"/>
  <c r="J92"/>
  <c r="H92"/>
  <c r="D92"/>
  <c r="E92" s="1"/>
  <c r="F92" s="1"/>
  <c r="AR91"/>
  <c r="AP91"/>
  <c r="AN91"/>
  <c r="AL91"/>
  <c r="AJ91"/>
  <c r="AH91"/>
  <c r="AF91"/>
  <c r="AD91"/>
  <c r="AB91"/>
  <c r="Z91"/>
  <c r="X91"/>
  <c r="V91"/>
  <c r="T91"/>
  <c r="R91"/>
  <c r="P91"/>
  <c r="N91"/>
  <c r="L91"/>
  <c r="J91"/>
  <c r="H91"/>
  <c r="D91"/>
  <c r="E91" s="1"/>
  <c r="F91" s="1"/>
  <c r="AR90"/>
  <c r="AP90"/>
  <c r="AN90"/>
  <c r="AL90"/>
  <c r="AJ90"/>
  <c r="AH90"/>
  <c r="AF90"/>
  <c r="AD90"/>
  <c r="AB90"/>
  <c r="Z90"/>
  <c r="X90"/>
  <c r="V90"/>
  <c r="T90"/>
  <c r="R90"/>
  <c r="P90"/>
  <c r="N90"/>
  <c r="L90"/>
  <c r="J90"/>
  <c r="H90"/>
  <c r="D90"/>
  <c r="E90" s="1"/>
  <c r="F90" s="1"/>
  <c r="AR89"/>
  <c r="AP89"/>
  <c r="AN89"/>
  <c r="AL89"/>
  <c r="AJ89"/>
  <c r="AH89"/>
  <c r="AD89"/>
  <c r="AB89"/>
  <c r="Z89"/>
  <c r="X89"/>
  <c r="V89"/>
  <c r="T89"/>
  <c r="R89"/>
  <c r="P89"/>
  <c r="N89"/>
  <c r="L89"/>
  <c r="J89"/>
  <c r="H89"/>
  <c r="D89"/>
  <c r="E89" s="1"/>
  <c r="F89" s="1"/>
  <c r="AR88"/>
  <c r="AP88"/>
  <c r="AN88"/>
  <c r="AL88"/>
  <c r="AJ88"/>
  <c r="AH88"/>
  <c r="AD88"/>
  <c r="AB88"/>
  <c r="Z88"/>
  <c r="X88"/>
  <c r="V88"/>
  <c r="T88"/>
  <c r="R88"/>
  <c r="P88"/>
  <c r="N88"/>
  <c r="L88"/>
  <c r="J88"/>
  <c r="H88"/>
  <c r="F88"/>
  <c r="E88"/>
  <c r="AR87"/>
  <c r="AP87"/>
  <c r="AN87"/>
  <c r="AL87"/>
  <c r="AJ87"/>
  <c r="AH87"/>
  <c r="AF87"/>
  <c r="AD87"/>
  <c r="AB87"/>
  <c r="Z87"/>
  <c r="X87"/>
  <c r="V87"/>
  <c r="T87"/>
  <c r="R87"/>
  <c r="P87"/>
  <c r="N87"/>
  <c r="L87"/>
  <c r="J87"/>
  <c r="H87"/>
  <c r="D87"/>
  <c r="E87" s="1"/>
  <c r="F87" s="1"/>
  <c r="AR86"/>
  <c r="AP86"/>
  <c r="AN86"/>
  <c r="AL86"/>
  <c r="AJ86"/>
  <c r="AH86"/>
  <c r="AF86"/>
  <c r="AD86"/>
  <c r="AB86"/>
  <c r="Z86"/>
  <c r="X86"/>
  <c r="V86"/>
  <c r="T86"/>
  <c r="R86"/>
  <c r="P86"/>
  <c r="N86"/>
  <c r="L86"/>
  <c r="J86"/>
  <c r="D86"/>
  <c r="E86" s="1"/>
  <c r="F86" s="1"/>
  <c r="AR85"/>
  <c r="AP85"/>
  <c r="AN85"/>
  <c r="AL85"/>
  <c r="AJ85"/>
  <c r="AH85"/>
  <c r="AF85"/>
  <c r="AD85"/>
  <c r="AB85"/>
  <c r="Z85"/>
  <c r="X85"/>
  <c r="V85"/>
  <c r="T85"/>
  <c r="R85"/>
  <c r="P85"/>
  <c r="N85"/>
  <c r="L85"/>
  <c r="J85"/>
  <c r="H85"/>
  <c r="D85"/>
  <c r="E85" s="1"/>
  <c r="F85" s="1"/>
  <c r="AR84"/>
  <c r="AP84"/>
  <c r="AN84"/>
  <c r="AL84"/>
  <c r="AJ84"/>
  <c r="AH84"/>
  <c r="AF84"/>
  <c r="AD84"/>
  <c r="AB84"/>
  <c r="Z84"/>
  <c r="X84"/>
  <c r="V84"/>
  <c r="T84"/>
  <c r="R84"/>
  <c r="P84"/>
  <c r="N84"/>
  <c r="L84"/>
  <c r="J84"/>
  <c r="H84"/>
  <c r="D84"/>
  <c r="E84" s="1"/>
  <c r="F84" s="1"/>
  <c r="AR83"/>
  <c r="AP83"/>
  <c r="AN83"/>
  <c r="AL83"/>
  <c r="AJ83"/>
  <c r="AH83"/>
  <c r="AF83"/>
  <c r="AD83"/>
  <c r="AB83"/>
  <c r="Z83"/>
  <c r="X83"/>
  <c r="V83"/>
  <c r="T83"/>
  <c r="R83"/>
  <c r="P83"/>
  <c r="N83"/>
  <c r="L83"/>
  <c r="J83"/>
  <c r="H83"/>
  <c r="E83"/>
  <c r="F83" s="1"/>
  <c r="D83"/>
  <c r="AR82"/>
  <c r="AP82"/>
  <c r="AN82"/>
  <c r="AL82"/>
  <c r="AJ82"/>
  <c r="AH82"/>
  <c r="AF82"/>
  <c r="AD82"/>
  <c r="AB82"/>
  <c r="Z82"/>
  <c r="X82"/>
  <c r="V82"/>
  <c r="T82"/>
  <c r="R82"/>
  <c r="P82"/>
  <c r="N82"/>
  <c r="L82"/>
  <c r="J82"/>
  <c r="H82"/>
  <c r="D82"/>
  <c r="E82" s="1"/>
  <c r="F82" s="1"/>
  <c r="AR81"/>
  <c r="AP81"/>
  <c r="AN81"/>
  <c r="AL81"/>
  <c r="AJ81"/>
  <c r="AH81"/>
  <c r="AF81"/>
  <c r="AD81"/>
  <c r="AB81"/>
  <c r="Z81"/>
  <c r="X81"/>
  <c r="V81"/>
  <c r="T81"/>
  <c r="R81"/>
  <c r="P81"/>
  <c r="N81"/>
  <c r="L81"/>
  <c r="J81"/>
  <c r="H81"/>
  <c r="D81"/>
  <c r="E81" s="1"/>
  <c r="F81" s="1"/>
  <c r="AR80"/>
  <c r="AP80"/>
  <c r="AN80"/>
  <c r="AL80"/>
  <c r="AJ80"/>
  <c r="AH80"/>
  <c r="AF80"/>
  <c r="AD80"/>
  <c r="AB80"/>
  <c r="Z80"/>
  <c r="X80"/>
  <c r="V80"/>
  <c r="T80"/>
  <c r="R80"/>
  <c r="P80"/>
  <c r="N80"/>
  <c r="L80"/>
  <c r="J80"/>
  <c r="H80"/>
  <c r="E80"/>
  <c r="F80" s="1"/>
  <c r="D80"/>
  <c r="AR79"/>
  <c r="AP79"/>
  <c r="AN79"/>
  <c r="AL79"/>
  <c r="AJ79"/>
  <c r="AH79"/>
  <c r="AF79"/>
  <c r="AD79"/>
  <c r="AB79"/>
  <c r="Z79"/>
  <c r="X79"/>
  <c r="V79"/>
  <c r="T79"/>
  <c r="R79"/>
  <c r="P79"/>
  <c r="N79"/>
  <c r="L79"/>
  <c r="J79"/>
  <c r="H79"/>
  <c r="D79"/>
  <c r="E79" s="1"/>
  <c r="F79" s="1"/>
  <c r="AR78"/>
  <c r="AP78"/>
  <c r="AN78"/>
  <c r="AL78"/>
  <c r="AJ78"/>
  <c r="AH78"/>
  <c r="AF78"/>
  <c r="AD78"/>
  <c r="AB78"/>
  <c r="Z78"/>
  <c r="X78"/>
  <c r="V78"/>
  <c r="T78"/>
  <c r="R78"/>
  <c r="P78"/>
  <c r="N78"/>
  <c r="L78"/>
  <c r="J78"/>
  <c r="H78"/>
  <c r="D78"/>
  <c r="E78" s="1"/>
  <c r="F78" s="1"/>
  <c r="AR77"/>
  <c r="AP77"/>
  <c r="AN77"/>
  <c r="AL77"/>
  <c r="AJ77"/>
  <c r="AH77"/>
  <c r="AF77"/>
  <c r="AD77"/>
  <c r="AB77"/>
  <c r="Z77"/>
  <c r="X77"/>
  <c r="V77"/>
  <c r="T77"/>
  <c r="R77"/>
  <c r="P77"/>
  <c r="N77"/>
  <c r="L77"/>
  <c r="J77"/>
  <c r="H77"/>
  <c r="D77"/>
  <c r="E77" s="1"/>
  <c r="F77" s="1"/>
  <c r="AR76"/>
  <c r="AP76"/>
  <c r="AN76"/>
  <c r="AL76"/>
  <c r="AJ76"/>
  <c r="AH76"/>
  <c r="AF76"/>
  <c r="AD76"/>
  <c r="AB76"/>
  <c r="Z76"/>
  <c r="X76"/>
  <c r="V76"/>
  <c r="T76"/>
  <c r="R76"/>
  <c r="P76"/>
  <c r="N76"/>
  <c r="L76"/>
  <c r="J76"/>
  <c r="H76"/>
  <c r="D76"/>
  <c r="E76" s="1"/>
  <c r="F76" s="1"/>
  <c r="AR75"/>
  <c r="AP75"/>
  <c r="AN75"/>
  <c r="AL75"/>
  <c r="AJ75"/>
  <c r="AH75"/>
  <c r="AF75"/>
  <c r="AD75"/>
  <c r="AB75"/>
  <c r="Z75"/>
  <c r="X75"/>
  <c r="V75"/>
  <c r="T75"/>
  <c r="R75"/>
  <c r="P75"/>
  <c r="N75"/>
  <c r="L75"/>
  <c r="J75"/>
  <c r="H75"/>
  <c r="D75"/>
  <c r="E75" s="1"/>
  <c r="F75" s="1"/>
  <c r="AR74"/>
  <c r="AP74"/>
  <c r="AN74"/>
  <c r="AL74"/>
  <c r="AJ74"/>
  <c r="AH74"/>
  <c r="AF74"/>
  <c r="AD74"/>
  <c r="AB74"/>
  <c r="Z74"/>
  <c r="X74"/>
  <c r="V74"/>
  <c r="T74"/>
  <c r="R74"/>
  <c r="P74"/>
  <c r="N74"/>
  <c r="L74"/>
  <c r="J74"/>
  <c r="H74"/>
  <c r="D74"/>
  <c r="E74" s="1"/>
  <c r="F74" s="1"/>
  <c r="AR73"/>
  <c r="AP73"/>
  <c r="AN73"/>
  <c r="AL73"/>
  <c r="AJ73"/>
  <c r="AH73"/>
  <c r="AF73"/>
  <c r="AD73"/>
  <c r="AB73"/>
  <c r="Z73"/>
  <c r="X73"/>
  <c r="V73"/>
  <c r="T73"/>
  <c r="R73"/>
  <c r="P73"/>
  <c r="N73"/>
  <c r="L73"/>
  <c r="J73"/>
  <c r="H73"/>
  <c r="E73"/>
  <c r="F73" s="1"/>
  <c r="D73"/>
  <c r="AR72"/>
  <c r="AP72"/>
  <c r="AN72"/>
  <c r="AL72"/>
  <c r="AJ72"/>
  <c r="AH72"/>
  <c r="AF72"/>
  <c r="AD72"/>
  <c r="AB72"/>
  <c r="Z72"/>
  <c r="X72"/>
  <c r="V72"/>
  <c r="T72"/>
  <c r="R72"/>
  <c r="P72"/>
  <c r="N72"/>
  <c r="L72"/>
  <c r="J72"/>
  <c r="H72"/>
  <c r="D72"/>
  <c r="E72" s="1"/>
  <c r="F72" s="1"/>
  <c r="AR71"/>
  <c r="AP71"/>
  <c r="AN71"/>
  <c r="AL71"/>
  <c r="AJ71"/>
  <c r="AH71"/>
  <c r="AF71"/>
  <c r="AD71"/>
  <c r="AB71"/>
  <c r="Z71"/>
  <c r="X71"/>
  <c r="V71"/>
  <c r="T71"/>
  <c r="R71"/>
  <c r="P71"/>
  <c r="N71"/>
  <c r="L71"/>
  <c r="J71"/>
  <c r="H71"/>
  <c r="D71"/>
  <c r="E71" s="1"/>
  <c r="F71" s="1"/>
  <c r="AR70"/>
  <c r="AP70"/>
  <c r="AN70"/>
  <c r="AL70"/>
  <c r="AJ70"/>
  <c r="AH70"/>
  <c r="AF70"/>
  <c r="AD70"/>
  <c r="AB70"/>
  <c r="Z70"/>
  <c r="X70"/>
  <c r="V70"/>
  <c r="T70"/>
  <c r="R70"/>
  <c r="P70"/>
  <c r="N70"/>
  <c r="L70"/>
  <c r="J70"/>
  <c r="H70"/>
  <c r="D70"/>
  <c r="E70" s="1"/>
  <c r="F70" s="1"/>
  <c r="AR69"/>
  <c r="AP69"/>
  <c r="AN69"/>
  <c r="AL69"/>
  <c r="AJ69"/>
  <c r="AH69"/>
  <c r="AF69"/>
  <c r="AD69"/>
  <c r="AB69"/>
  <c r="Z69"/>
  <c r="X69"/>
  <c r="V69"/>
  <c r="T69"/>
  <c r="R69"/>
  <c r="P69"/>
  <c r="N69"/>
  <c r="L69"/>
  <c r="J69"/>
  <c r="H69"/>
  <c r="D69"/>
  <c r="E69" s="1"/>
  <c r="F69" s="1"/>
  <c r="AR68"/>
  <c r="AP68"/>
  <c r="AN68"/>
  <c r="AL68"/>
  <c r="AJ68"/>
  <c r="AH68"/>
  <c r="AF68"/>
  <c r="AD68"/>
  <c r="AB68"/>
  <c r="Z68"/>
  <c r="X68"/>
  <c r="V68"/>
  <c r="T68"/>
  <c r="R68"/>
  <c r="P68"/>
  <c r="N68"/>
  <c r="L68"/>
  <c r="J68"/>
  <c r="H68"/>
  <c r="D68"/>
  <c r="E68" s="1"/>
  <c r="F68" s="1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D67"/>
  <c r="E67" s="1"/>
  <c r="F67" s="1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D66"/>
  <c r="E66" s="1"/>
  <c r="F66" s="1"/>
  <c r="AR114" i="3"/>
  <c r="AP114"/>
  <c r="AN114"/>
  <c r="AL114"/>
  <c r="AJ114"/>
  <c r="AH114"/>
  <c r="AF114"/>
  <c r="AD114"/>
  <c r="AB114"/>
  <c r="Z114"/>
  <c r="X114"/>
  <c r="V114"/>
  <c r="T114"/>
  <c r="R114"/>
  <c r="P114"/>
  <c r="N114"/>
  <c r="L114"/>
  <c r="J114"/>
  <c r="H114"/>
  <c r="E114"/>
  <c r="F114" s="1"/>
  <c r="D114"/>
  <c r="AR113"/>
  <c r="AP113"/>
  <c r="AN113"/>
  <c r="AL113"/>
  <c r="AJ113"/>
  <c r="AH113"/>
  <c r="AF113"/>
  <c r="AD113"/>
  <c r="AB113"/>
  <c r="Z113"/>
  <c r="X113"/>
  <c r="V113"/>
  <c r="T113"/>
  <c r="R113"/>
  <c r="P113"/>
  <c r="N113"/>
  <c r="L113"/>
  <c r="J113"/>
  <c r="H113"/>
  <c r="D113"/>
  <c r="E113" s="1"/>
  <c r="F113" s="1"/>
  <c r="AR112"/>
  <c r="AP112"/>
  <c r="AN112"/>
  <c r="AL112"/>
  <c r="AJ112"/>
  <c r="AH112"/>
  <c r="AF112"/>
  <c r="AD112"/>
  <c r="AB112"/>
  <c r="Z112"/>
  <c r="X112"/>
  <c r="V112"/>
  <c r="T112"/>
  <c r="R112"/>
  <c r="P112"/>
  <c r="N112"/>
  <c r="L112"/>
  <c r="J112"/>
  <c r="H112"/>
  <c r="E112"/>
  <c r="F112" s="1"/>
  <c r="D112"/>
  <c r="AR111"/>
  <c r="AP111"/>
  <c r="AN111"/>
  <c r="AL111"/>
  <c r="AJ111"/>
  <c r="AH111"/>
  <c r="AF111"/>
  <c r="AD111"/>
  <c r="AB111"/>
  <c r="Z111"/>
  <c r="X111"/>
  <c r="V111"/>
  <c r="T111"/>
  <c r="R111"/>
  <c r="P111"/>
  <c r="N111"/>
  <c r="L111"/>
  <c r="J111"/>
  <c r="H111"/>
  <c r="E111"/>
  <c r="F111" s="1"/>
  <c r="D111"/>
  <c r="AR110"/>
  <c r="AP110"/>
  <c r="AN110"/>
  <c r="AL110"/>
  <c r="AJ110"/>
  <c r="AH110"/>
  <c r="AF110"/>
  <c r="AD110"/>
  <c r="AB110"/>
  <c r="Z110"/>
  <c r="X110"/>
  <c r="V110"/>
  <c r="T110"/>
  <c r="R110"/>
  <c r="P110"/>
  <c r="N110"/>
  <c r="L110"/>
  <c r="J110"/>
  <c r="H110"/>
  <c r="E110"/>
  <c r="F110" s="1"/>
  <c r="D110"/>
  <c r="AR109"/>
  <c r="AP109"/>
  <c r="AN109"/>
  <c r="AL109"/>
  <c r="AJ109"/>
  <c r="AH109"/>
  <c r="AF109"/>
  <c r="AD109"/>
  <c r="AB109"/>
  <c r="Z109"/>
  <c r="X109"/>
  <c r="V109"/>
  <c r="T109"/>
  <c r="R109"/>
  <c r="P109"/>
  <c r="N109"/>
  <c r="L109"/>
  <c r="J109"/>
  <c r="H109"/>
  <c r="E109"/>
  <c r="F109" s="1"/>
  <c r="D109"/>
  <c r="AR108"/>
  <c r="AP108"/>
  <c r="AN108"/>
  <c r="AL108"/>
  <c r="AJ108"/>
  <c r="AH108"/>
  <c r="AF108"/>
  <c r="AD108"/>
  <c r="AB108"/>
  <c r="Z108"/>
  <c r="X108"/>
  <c r="V108"/>
  <c r="T108"/>
  <c r="R108"/>
  <c r="P108"/>
  <c r="N108"/>
  <c r="L108"/>
  <c r="J108"/>
  <c r="H108"/>
  <c r="E108"/>
  <c r="F108" s="1"/>
  <c r="D108"/>
  <c r="AR107"/>
  <c r="AP107"/>
  <c r="AN107"/>
  <c r="AL107"/>
  <c r="AJ107"/>
  <c r="AH107"/>
  <c r="AF107"/>
  <c r="AD107"/>
  <c r="AB107"/>
  <c r="Z107"/>
  <c r="X107"/>
  <c r="V107"/>
  <c r="T107"/>
  <c r="R107"/>
  <c r="P107"/>
  <c r="N107"/>
  <c r="L107"/>
  <c r="J107"/>
  <c r="H107"/>
  <c r="E107"/>
  <c r="F107" s="1"/>
  <c r="D107"/>
  <c r="AR106"/>
  <c r="AP106"/>
  <c r="AN106"/>
  <c r="AL106"/>
  <c r="AJ106"/>
  <c r="AH106"/>
  <c r="AF106"/>
  <c r="AD106"/>
  <c r="AB106"/>
  <c r="Z106"/>
  <c r="X106"/>
  <c r="V106"/>
  <c r="T106"/>
  <c r="R106"/>
  <c r="P106"/>
  <c r="N106"/>
  <c r="L106"/>
  <c r="J106"/>
  <c r="H106"/>
  <c r="E106"/>
  <c r="F106" s="1"/>
  <c r="D106"/>
  <c r="AR105"/>
  <c r="AP105"/>
  <c r="AN105"/>
  <c r="AL105"/>
  <c r="AJ105"/>
  <c r="AH105"/>
  <c r="AF105"/>
  <c r="AD105"/>
  <c r="AB105"/>
  <c r="Z105"/>
  <c r="X105"/>
  <c r="V105"/>
  <c r="T105"/>
  <c r="R105"/>
  <c r="P105"/>
  <c r="N105"/>
  <c r="L105"/>
  <c r="J105"/>
  <c r="H105"/>
  <c r="E105"/>
  <c r="F105" s="1"/>
  <c r="D105"/>
  <c r="AR104"/>
  <c r="AP104"/>
  <c r="AN104"/>
  <c r="AL104"/>
  <c r="AJ104"/>
  <c r="AH104"/>
  <c r="AF104"/>
  <c r="AD104"/>
  <c r="AB104"/>
  <c r="Z104"/>
  <c r="X104"/>
  <c r="V104"/>
  <c r="T104"/>
  <c r="R104"/>
  <c r="P104"/>
  <c r="N104"/>
  <c r="L104"/>
  <c r="J104"/>
  <c r="H104"/>
  <c r="E104"/>
  <c r="F104" s="1"/>
  <c r="D104"/>
  <c r="AR103"/>
  <c r="AP103"/>
  <c r="AN103"/>
  <c r="AL103"/>
  <c r="AJ103"/>
  <c r="AH103"/>
  <c r="AF103"/>
  <c r="AD103"/>
  <c r="AB103"/>
  <c r="Z103"/>
  <c r="X103"/>
  <c r="V103"/>
  <c r="T103"/>
  <c r="R103"/>
  <c r="P103"/>
  <c r="N103"/>
  <c r="L103"/>
  <c r="J103"/>
  <c r="H103"/>
  <c r="E103"/>
  <c r="F103" s="1"/>
  <c r="D103"/>
  <c r="AR102"/>
  <c r="AP102"/>
  <c r="AN102"/>
  <c r="AL102"/>
  <c r="AJ102"/>
  <c r="AH102"/>
  <c r="AF102"/>
  <c r="AD102"/>
  <c r="AB102"/>
  <c r="Z102"/>
  <c r="X102"/>
  <c r="V102"/>
  <c r="T102"/>
  <c r="R102"/>
  <c r="P102"/>
  <c r="N102"/>
  <c r="L102"/>
  <c r="J102"/>
  <c r="H102"/>
  <c r="E102"/>
  <c r="F102" s="1"/>
  <c r="D102"/>
  <c r="AR101"/>
  <c r="AP101"/>
  <c r="AN101"/>
  <c r="AL101"/>
  <c r="AJ101"/>
  <c r="AH101"/>
  <c r="AF101"/>
  <c r="AD101"/>
  <c r="AB101"/>
  <c r="Z101"/>
  <c r="X101"/>
  <c r="V101"/>
  <c r="T101"/>
  <c r="R101"/>
  <c r="P101"/>
  <c r="N101"/>
  <c r="L101"/>
  <c r="J101"/>
  <c r="H101"/>
  <c r="E101"/>
  <c r="F101" s="1"/>
  <c r="D101"/>
  <c r="AR100"/>
  <c r="AP100"/>
  <c r="AN100"/>
  <c r="AL100"/>
  <c r="AJ100"/>
  <c r="AH100"/>
  <c r="AF100"/>
  <c r="AD100"/>
  <c r="AB100"/>
  <c r="Z100"/>
  <c r="X100"/>
  <c r="V100"/>
  <c r="T100"/>
  <c r="R100"/>
  <c r="P100"/>
  <c r="N100"/>
  <c r="L100"/>
  <c r="J100"/>
  <c r="H100"/>
  <c r="D100"/>
  <c r="E100" s="1"/>
  <c r="F100" s="1"/>
  <c r="AR99"/>
  <c r="AP99"/>
  <c r="AN99"/>
  <c r="AL99"/>
  <c r="AJ99"/>
  <c r="AH99"/>
  <c r="AF99"/>
  <c r="AD99"/>
  <c r="AB99"/>
  <c r="Z99"/>
  <c r="X99"/>
  <c r="V99"/>
  <c r="T99"/>
  <c r="R99"/>
  <c r="P99"/>
  <c r="N99"/>
  <c r="L99"/>
  <c r="J99"/>
  <c r="H99"/>
  <c r="E99"/>
  <c r="F99" s="1"/>
  <c r="AR98"/>
  <c r="AP98"/>
  <c r="AN98"/>
  <c r="AL98"/>
  <c r="AJ98"/>
  <c r="AH98"/>
  <c r="AF98"/>
  <c r="AD98"/>
  <c r="AB98"/>
  <c r="Z98"/>
  <c r="X98"/>
  <c r="V98"/>
  <c r="T98"/>
  <c r="R98"/>
  <c r="P98"/>
  <c r="N98"/>
  <c r="L98"/>
  <c r="J98"/>
  <c r="H98"/>
  <c r="D98"/>
  <c r="E98" s="1"/>
  <c r="F98" s="1"/>
  <c r="AR97"/>
  <c r="AP97"/>
  <c r="AN97"/>
  <c r="AL97"/>
  <c r="AJ97"/>
  <c r="AH97"/>
  <c r="AF97"/>
  <c r="AD97"/>
  <c r="AB97"/>
  <c r="Z97"/>
  <c r="X97"/>
  <c r="V97"/>
  <c r="T97"/>
  <c r="R97"/>
  <c r="P97"/>
  <c r="N97"/>
  <c r="L97"/>
  <c r="J97"/>
  <c r="H97"/>
  <c r="D97"/>
  <c r="E97" s="1"/>
  <c r="F97" s="1"/>
  <c r="AR96"/>
  <c r="AP96"/>
  <c r="AN96"/>
  <c r="AL96"/>
  <c r="AJ96"/>
  <c r="AH96"/>
  <c r="AF96"/>
  <c r="AD96"/>
  <c r="AB96"/>
  <c r="Z96"/>
  <c r="X96"/>
  <c r="V96"/>
  <c r="T96"/>
  <c r="R96"/>
  <c r="P96"/>
  <c r="N96"/>
  <c r="L96"/>
  <c r="J96"/>
  <c r="H96"/>
  <c r="D96"/>
  <c r="E96" s="1"/>
  <c r="F96" s="1"/>
  <c r="AR95"/>
  <c r="AP95"/>
  <c r="AN95"/>
  <c r="AL95"/>
  <c r="AJ95"/>
  <c r="AH95"/>
  <c r="AF95"/>
  <c r="AD95"/>
  <c r="AB95"/>
  <c r="Z95"/>
  <c r="X95"/>
  <c r="V95"/>
  <c r="T95"/>
  <c r="R95"/>
  <c r="P95"/>
  <c r="N95"/>
  <c r="L95"/>
  <c r="J95"/>
  <c r="H95"/>
  <c r="D95"/>
  <c r="E95" s="1"/>
  <c r="F95" s="1"/>
  <c r="AR94"/>
  <c r="AP94"/>
  <c r="AN94"/>
  <c r="AL94"/>
  <c r="AJ94"/>
  <c r="AH94"/>
  <c r="AF94"/>
  <c r="AD94"/>
  <c r="AB94"/>
  <c r="Z94"/>
  <c r="X94"/>
  <c r="V94"/>
  <c r="T94"/>
  <c r="R94"/>
  <c r="P94"/>
  <c r="N94"/>
  <c r="L94"/>
  <c r="J94"/>
  <c r="H94"/>
  <c r="D94"/>
  <c r="E94" s="1"/>
  <c r="F94" s="1"/>
  <c r="AR93"/>
  <c r="AP93"/>
  <c r="AN93"/>
  <c r="AL93"/>
  <c r="AJ93"/>
  <c r="AH93"/>
  <c r="AF93"/>
  <c r="AD93"/>
  <c r="AB93"/>
  <c r="Z93"/>
  <c r="X93"/>
  <c r="V93"/>
  <c r="T93"/>
  <c r="R93"/>
  <c r="P93"/>
  <c r="N93"/>
  <c r="L93"/>
  <c r="J93"/>
  <c r="H93"/>
  <c r="D93"/>
  <c r="E93" s="1"/>
  <c r="F93" s="1"/>
  <c r="AR92"/>
  <c r="AP92"/>
  <c r="AN92"/>
  <c r="AL92"/>
  <c r="AJ92"/>
  <c r="AH92"/>
  <c r="AF92"/>
  <c r="AD92"/>
  <c r="AB92"/>
  <c r="Z92"/>
  <c r="X92"/>
  <c r="V92"/>
  <c r="T92"/>
  <c r="R92"/>
  <c r="P92"/>
  <c r="N92"/>
  <c r="L92"/>
  <c r="J92"/>
  <c r="H92"/>
  <c r="D92"/>
  <c r="E92" s="1"/>
  <c r="F92" s="1"/>
  <c r="AR91"/>
  <c r="AP91"/>
  <c r="AN91"/>
  <c r="AL91"/>
  <c r="AJ91"/>
  <c r="AH91"/>
  <c r="AF91"/>
  <c r="AD91"/>
  <c r="AB91"/>
  <c r="Z91"/>
  <c r="X91"/>
  <c r="V91"/>
  <c r="T91"/>
  <c r="R91"/>
  <c r="P91"/>
  <c r="N91"/>
  <c r="L91"/>
  <c r="J91"/>
  <c r="H91"/>
  <c r="D91"/>
  <c r="E91" s="1"/>
  <c r="F91" s="1"/>
  <c r="AR90"/>
  <c r="AP90"/>
  <c r="AN90"/>
  <c r="AL90"/>
  <c r="AJ90"/>
  <c r="AH90"/>
  <c r="AF90"/>
  <c r="AD90"/>
  <c r="AB90"/>
  <c r="Z90"/>
  <c r="X90"/>
  <c r="V90"/>
  <c r="T90"/>
  <c r="R90"/>
  <c r="P90"/>
  <c r="N90"/>
  <c r="L90"/>
  <c r="J90"/>
  <c r="H90"/>
  <c r="D90"/>
  <c r="E90" s="1"/>
  <c r="F90" s="1"/>
  <c r="AR89"/>
  <c r="AP89"/>
  <c r="AN89"/>
  <c r="AL89"/>
  <c r="AJ89"/>
  <c r="AH89"/>
  <c r="AF89"/>
  <c r="AD89"/>
  <c r="AB89"/>
  <c r="Z89"/>
  <c r="X89"/>
  <c r="V89"/>
  <c r="T89"/>
  <c r="R89"/>
  <c r="P89"/>
  <c r="N89"/>
  <c r="L89"/>
  <c r="J89"/>
  <c r="H89"/>
  <c r="D89"/>
  <c r="E89" s="1"/>
  <c r="F89" s="1"/>
  <c r="AR88"/>
  <c r="AP88"/>
  <c r="AN88"/>
  <c r="AL88"/>
  <c r="AJ88"/>
  <c r="AH88"/>
  <c r="AF88"/>
  <c r="AD88"/>
  <c r="AB88"/>
  <c r="Z88"/>
  <c r="X88"/>
  <c r="V88"/>
  <c r="T88"/>
  <c r="R88"/>
  <c r="P88"/>
  <c r="N88"/>
  <c r="L88"/>
  <c r="J88"/>
  <c r="H88"/>
  <c r="D88"/>
  <c r="E88" s="1"/>
  <c r="F88" s="1"/>
  <c r="AR87"/>
  <c r="AP87"/>
  <c r="AN87"/>
  <c r="AL87"/>
  <c r="AJ87"/>
  <c r="AH87"/>
  <c r="AF87"/>
  <c r="AD87"/>
  <c r="AB87"/>
  <c r="Z87"/>
  <c r="X87"/>
  <c r="V87"/>
  <c r="T87"/>
  <c r="R87"/>
  <c r="P87"/>
  <c r="N87"/>
  <c r="L87"/>
  <c r="J87"/>
  <c r="H87"/>
  <c r="D87"/>
  <c r="E87" s="1"/>
  <c r="F87" s="1"/>
  <c r="AR86"/>
  <c r="AP86"/>
  <c r="AN86"/>
  <c r="AL86"/>
  <c r="AJ86"/>
  <c r="AH86"/>
  <c r="AD86"/>
  <c r="AB86"/>
  <c r="Z86"/>
  <c r="X86"/>
  <c r="V86"/>
  <c r="T86"/>
  <c r="R86"/>
  <c r="P86"/>
  <c r="N86"/>
  <c r="L86"/>
  <c r="J86"/>
  <c r="H86"/>
  <c r="E86"/>
  <c r="F86" s="1"/>
  <c r="D86"/>
  <c r="AR85"/>
  <c r="AP85"/>
  <c r="AN85"/>
  <c r="AL85"/>
  <c r="AJ85"/>
  <c r="AH85"/>
  <c r="AD85"/>
  <c r="AB85"/>
  <c r="Z85"/>
  <c r="X85"/>
  <c r="V85"/>
  <c r="T85"/>
  <c r="R85"/>
  <c r="P85"/>
  <c r="N85"/>
  <c r="L85"/>
  <c r="J85"/>
  <c r="H85"/>
  <c r="F85"/>
  <c r="E85"/>
  <c r="AR84"/>
  <c r="AP84"/>
  <c r="AN84"/>
  <c r="AL84"/>
  <c r="AJ84"/>
  <c r="AH84"/>
  <c r="AF84"/>
  <c r="AD84"/>
  <c r="AB84"/>
  <c r="Z84"/>
  <c r="X84"/>
  <c r="V84"/>
  <c r="T84"/>
  <c r="R84"/>
  <c r="P84"/>
  <c r="N84"/>
  <c r="L84"/>
  <c r="J84"/>
  <c r="H84"/>
  <c r="E84"/>
  <c r="F84" s="1"/>
  <c r="D84"/>
  <c r="AR83"/>
  <c r="AP83"/>
  <c r="AN83"/>
  <c r="AL83"/>
  <c r="AJ83"/>
  <c r="AH83"/>
  <c r="AF83"/>
  <c r="AD83"/>
  <c r="AB83"/>
  <c r="Z83"/>
  <c r="X83"/>
  <c r="V83"/>
  <c r="T83"/>
  <c r="R83"/>
  <c r="P83"/>
  <c r="N83"/>
  <c r="L83"/>
  <c r="J83"/>
  <c r="D83"/>
  <c r="E83" s="1"/>
  <c r="F83" s="1"/>
  <c r="AR82"/>
  <c r="AP82"/>
  <c r="AN82"/>
  <c r="AL82"/>
  <c r="AJ82"/>
  <c r="AH82"/>
  <c r="AF82"/>
  <c r="AD82"/>
  <c r="AB82"/>
  <c r="Z82"/>
  <c r="X82"/>
  <c r="V82"/>
  <c r="T82"/>
  <c r="R82"/>
  <c r="P82"/>
  <c r="N82"/>
  <c r="L82"/>
  <c r="J82"/>
  <c r="H82"/>
  <c r="D82"/>
  <c r="E82" s="1"/>
  <c r="F82" s="1"/>
  <c r="AR81"/>
  <c r="AP81"/>
  <c r="AN81"/>
  <c r="AL81"/>
  <c r="AJ81"/>
  <c r="AH81"/>
  <c r="AF81"/>
  <c r="AD81"/>
  <c r="AB81"/>
  <c r="Z81"/>
  <c r="X81"/>
  <c r="V81"/>
  <c r="T81"/>
  <c r="R81"/>
  <c r="P81"/>
  <c r="N81"/>
  <c r="L81"/>
  <c r="J81"/>
  <c r="H81"/>
  <c r="D81"/>
  <c r="E81" s="1"/>
  <c r="F81" s="1"/>
  <c r="AR80"/>
  <c r="AP80"/>
  <c r="AN80"/>
  <c r="AL80"/>
  <c r="AJ80"/>
  <c r="AH80"/>
  <c r="AF80"/>
  <c r="AD80"/>
  <c r="AB80"/>
  <c r="Z80"/>
  <c r="X80"/>
  <c r="V80"/>
  <c r="T80"/>
  <c r="R80"/>
  <c r="P80"/>
  <c r="N80"/>
  <c r="L80"/>
  <c r="J80"/>
  <c r="H80"/>
  <c r="D80"/>
  <c r="E80" s="1"/>
  <c r="F80" s="1"/>
  <c r="AR79"/>
  <c r="AP79"/>
  <c r="AN79"/>
  <c r="AL79"/>
  <c r="AJ79"/>
  <c r="AH79"/>
  <c r="AF79"/>
  <c r="AD79"/>
  <c r="AB79"/>
  <c r="Z79"/>
  <c r="X79"/>
  <c r="V79"/>
  <c r="T79"/>
  <c r="R79"/>
  <c r="P79"/>
  <c r="N79"/>
  <c r="L79"/>
  <c r="J79"/>
  <c r="H79"/>
  <c r="D79"/>
  <c r="E79" s="1"/>
  <c r="F79" s="1"/>
  <c r="AR78"/>
  <c r="AP78"/>
  <c r="AN78"/>
  <c r="AL78"/>
  <c r="AJ78"/>
  <c r="AH78"/>
  <c r="AF78"/>
  <c r="AD78"/>
  <c r="AB78"/>
  <c r="Z78"/>
  <c r="X78"/>
  <c r="V78"/>
  <c r="T78"/>
  <c r="R78"/>
  <c r="P78"/>
  <c r="N78"/>
  <c r="L78"/>
  <c r="J78"/>
  <c r="H78"/>
  <c r="D78"/>
  <c r="E78" s="1"/>
  <c r="F78" s="1"/>
  <c r="AR77"/>
  <c r="AP77"/>
  <c r="AN77"/>
  <c r="AL77"/>
  <c r="AJ77"/>
  <c r="AH77"/>
  <c r="AF77"/>
  <c r="AD77"/>
  <c r="AB77"/>
  <c r="Z77"/>
  <c r="X77"/>
  <c r="V77"/>
  <c r="T77"/>
  <c r="R77"/>
  <c r="P77"/>
  <c r="N77"/>
  <c r="L77"/>
  <c r="J77"/>
  <c r="H77"/>
  <c r="D77"/>
  <c r="E77" s="1"/>
  <c r="F77" s="1"/>
  <c r="AR76"/>
  <c r="AP76"/>
  <c r="AN76"/>
  <c r="AL76"/>
  <c r="AJ76"/>
  <c r="AH76"/>
  <c r="AF76"/>
  <c r="AD76"/>
  <c r="AB76"/>
  <c r="Z76"/>
  <c r="X76"/>
  <c r="V76"/>
  <c r="T76"/>
  <c r="R76"/>
  <c r="P76"/>
  <c r="N76"/>
  <c r="L76"/>
  <c r="J76"/>
  <c r="H76"/>
  <c r="D76"/>
  <c r="E76" s="1"/>
  <c r="F76" s="1"/>
  <c r="AR75"/>
  <c r="AP75"/>
  <c r="AN75"/>
  <c r="AL75"/>
  <c r="AJ75"/>
  <c r="AH75"/>
  <c r="AF75"/>
  <c r="AD75"/>
  <c r="AB75"/>
  <c r="Z75"/>
  <c r="X75"/>
  <c r="V75"/>
  <c r="T75"/>
  <c r="R75"/>
  <c r="P75"/>
  <c r="N75"/>
  <c r="L75"/>
  <c r="J75"/>
  <c r="H75"/>
  <c r="D75"/>
  <c r="E75" s="1"/>
  <c r="F75" s="1"/>
  <c r="AR74"/>
  <c r="AP74"/>
  <c r="AN74"/>
  <c r="AL74"/>
  <c r="AJ74"/>
  <c r="AH74"/>
  <c r="AF74"/>
  <c r="AD74"/>
  <c r="AB74"/>
  <c r="Z74"/>
  <c r="X74"/>
  <c r="V74"/>
  <c r="T74"/>
  <c r="R74"/>
  <c r="P74"/>
  <c r="N74"/>
  <c r="L74"/>
  <c r="J74"/>
  <c r="H74"/>
  <c r="D74"/>
  <c r="E74" s="1"/>
  <c r="F74" s="1"/>
  <c r="AR73"/>
  <c r="AP73"/>
  <c r="AN73"/>
  <c r="AL73"/>
  <c r="AJ73"/>
  <c r="AH73"/>
  <c r="AF73"/>
  <c r="AD73"/>
  <c r="AB73"/>
  <c r="Z73"/>
  <c r="X73"/>
  <c r="V73"/>
  <c r="T73"/>
  <c r="R73"/>
  <c r="P73"/>
  <c r="N73"/>
  <c r="L73"/>
  <c r="J73"/>
  <c r="H73"/>
  <c r="D73"/>
  <c r="E73" s="1"/>
  <c r="F73" s="1"/>
  <c r="AR72"/>
  <c r="AP72"/>
  <c r="AN72"/>
  <c r="AL72"/>
  <c r="AJ72"/>
  <c r="AH72"/>
  <c r="AF72"/>
  <c r="AD72"/>
  <c r="AB72"/>
  <c r="Z72"/>
  <c r="X72"/>
  <c r="V72"/>
  <c r="T72"/>
  <c r="R72"/>
  <c r="P72"/>
  <c r="N72"/>
  <c r="L72"/>
  <c r="J72"/>
  <c r="H72"/>
  <c r="D72"/>
  <c r="E72" s="1"/>
  <c r="F72" s="1"/>
  <c r="AR71"/>
  <c r="AP71"/>
  <c r="AN71"/>
  <c r="AL71"/>
  <c r="AJ71"/>
  <c r="AH71"/>
  <c r="AF71"/>
  <c r="AD71"/>
  <c r="AB71"/>
  <c r="Z71"/>
  <c r="X71"/>
  <c r="V71"/>
  <c r="T71"/>
  <c r="R71"/>
  <c r="P71"/>
  <c r="N71"/>
  <c r="L71"/>
  <c r="J71"/>
  <c r="H71"/>
  <c r="D71"/>
  <c r="E71" s="1"/>
  <c r="F71" s="1"/>
  <c r="AR70"/>
  <c r="AP70"/>
  <c r="AN70"/>
  <c r="AL70"/>
  <c r="AJ70"/>
  <c r="AH70"/>
  <c r="AF70"/>
  <c r="AD70"/>
  <c r="AB70"/>
  <c r="Z70"/>
  <c r="X70"/>
  <c r="V70"/>
  <c r="T70"/>
  <c r="R70"/>
  <c r="P70"/>
  <c r="N70"/>
  <c r="L70"/>
  <c r="J70"/>
  <c r="H70"/>
  <c r="D70"/>
  <c r="E70" s="1"/>
  <c r="F70" s="1"/>
  <c r="AR69"/>
  <c r="AP69"/>
  <c r="AN69"/>
  <c r="AL69"/>
  <c r="AJ69"/>
  <c r="AH69"/>
  <c r="AF69"/>
  <c r="AD69"/>
  <c r="AB69"/>
  <c r="Z69"/>
  <c r="X69"/>
  <c r="V69"/>
  <c r="T69"/>
  <c r="R69"/>
  <c r="P69"/>
  <c r="N69"/>
  <c r="L69"/>
  <c r="J69"/>
  <c r="H69"/>
  <c r="D69"/>
  <c r="E69" s="1"/>
  <c r="F69" s="1"/>
  <c r="AR68"/>
  <c r="AP68"/>
  <c r="AN68"/>
  <c r="AL68"/>
  <c r="AJ68"/>
  <c r="AH68"/>
  <c r="AF68"/>
  <c r="AD68"/>
  <c r="AB68"/>
  <c r="Z68"/>
  <c r="X68"/>
  <c r="V68"/>
  <c r="T68"/>
  <c r="R68"/>
  <c r="P68"/>
  <c r="N68"/>
  <c r="L68"/>
  <c r="J68"/>
  <c r="H68"/>
  <c r="D68"/>
  <c r="E68" s="1"/>
  <c r="F68" s="1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D67"/>
  <c r="E67" s="1"/>
  <c r="F67" s="1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D66"/>
  <c r="E66" s="1"/>
  <c r="F66" s="1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D65"/>
  <c r="E65" s="1"/>
  <c r="F65" s="1"/>
  <c r="AR64"/>
  <c r="AP64"/>
  <c r="AN64"/>
  <c r="AL64"/>
  <c r="AJ64"/>
  <c r="AH64"/>
  <c r="AF64"/>
  <c r="AD64"/>
  <c r="AB64"/>
  <c r="Z64"/>
  <c r="X64"/>
  <c r="V64"/>
  <c r="T64"/>
  <c r="R64"/>
  <c r="P64"/>
  <c r="N64"/>
  <c r="L64"/>
  <c r="J64"/>
  <c r="H64"/>
  <c r="D64"/>
  <c r="E64" s="1"/>
  <c r="F64" s="1"/>
  <c r="AR63"/>
  <c r="AP63"/>
  <c r="AN63"/>
  <c r="AL63"/>
  <c r="AJ63"/>
  <c r="AH63"/>
  <c r="AF63"/>
  <c r="AD63"/>
  <c r="AB63"/>
  <c r="Z63"/>
  <c r="X63"/>
  <c r="V63"/>
  <c r="T63"/>
  <c r="R63"/>
  <c r="P63"/>
  <c r="N63"/>
  <c r="L63"/>
  <c r="J63"/>
  <c r="H63"/>
  <c r="D63"/>
  <c r="E63" s="1"/>
  <c r="F63" s="1"/>
  <c r="D53" i="2"/>
  <c r="E53" s="1"/>
  <c r="AT53"/>
  <c r="AR53"/>
  <c r="AP53"/>
  <c r="AN53"/>
  <c r="AL53"/>
  <c r="AJ53"/>
  <c r="AH53"/>
  <c r="AF53"/>
  <c r="AD53"/>
  <c r="AB53"/>
  <c r="Z53"/>
  <c r="X53"/>
  <c r="V53"/>
  <c r="T53"/>
  <c r="R53"/>
  <c r="P53"/>
  <c r="N53"/>
  <c r="L53"/>
  <c r="J53"/>
  <c r="H53"/>
  <c r="V52"/>
  <c r="J52"/>
  <c r="D52"/>
  <c r="E52" s="1"/>
  <c r="F52" s="1"/>
  <c r="H52"/>
  <c r="L52"/>
  <c r="N52"/>
  <c r="P52"/>
  <c r="R52"/>
  <c r="T52"/>
  <c r="X52"/>
  <c r="Z52"/>
  <c r="AB52"/>
  <c r="AD52"/>
  <c r="AF52"/>
  <c r="AH52"/>
  <c r="AJ52"/>
  <c r="AL52"/>
  <c r="AN52"/>
  <c r="AP52"/>
  <c r="AR52"/>
  <c r="AT52"/>
  <c r="AT57" i="3"/>
  <c r="AR57"/>
  <c r="AP57"/>
  <c r="AN57"/>
  <c r="AL57"/>
  <c r="AJ57"/>
  <c r="AH57"/>
  <c r="AF57"/>
  <c r="AD57"/>
  <c r="AB57"/>
  <c r="Z57"/>
  <c r="X57"/>
  <c r="V57"/>
  <c r="T57"/>
  <c r="R57"/>
  <c r="P57"/>
  <c r="N57"/>
  <c r="L57"/>
  <c r="J57"/>
  <c r="H57"/>
  <c r="F57"/>
  <c r="E57"/>
  <c r="D57"/>
  <c r="AT56"/>
  <c r="AR56"/>
  <c r="AP56"/>
  <c r="AN56"/>
  <c r="AL56"/>
  <c r="AJ56"/>
  <c r="AH56"/>
  <c r="AF56"/>
  <c r="AD56"/>
  <c r="AB56"/>
  <c r="Z56"/>
  <c r="X56"/>
  <c r="V56"/>
  <c r="T56"/>
  <c r="R56"/>
  <c r="P56"/>
  <c r="N56"/>
  <c r="L56"/>
  <c r="J56"/>
  <c r="H56"/>
  <c r="D56"/>
  <c r="E56" s="1"/>
  <c r="F56" s="1"/>
  <c r="AT55"/>
  <c r="AR55"/>
  <c r="AP55"/>
  <c r="AN55"/>
  <c r="AL55"/>
  <c r="AJ55"/>
  <c r="AH55"/>
  <c r="AF55"/>
  <c r="AD55"/>
  <c r="AB55"/>
  <c r="Z55"/>
  <c r="X55"/>
  <c r="V55"/>
  <c r="T55"/>
  <c r="R55"/>
  <c r="P55"/>
  <c r="N55"/>
  <c r="L55"/>
  <c r="J55"/>
  <c r="H55"/>
  <c r="D55"/>
  <c r="E55" s="1"/>
  <c r="F55" s="1"/>
  <c r="AT54"/>
  <c r="AR54"/>
  <c r="AP54"/>
  <c r="AN54"/>
  <c r="AL54"/>
  <c r="AJ54"/>
  <c r="AH54"/>
  <c r="AF54"/>
  <c r="AD54"/>
  <c r="AB54"/>
  <c r="Z54"/>
  <c r="X54"/>
  <c r="V54"/>
  <c r="T54"/>
  <c r="R54"/>
  <c r="P54"/>
  <c r="N54"/>
  <c r="L54"/>
  <c r="J54"/>
  <c r="H54"/>
  <c r="F54"/>
  <c r="E54"/>
  <c r="D54"/>
  <c r="AT53"/>
  <c r="AR53"/>
  <c r="AP53"/>
  <c r="AN53"/>
  <c r="AL53"/>
  <c r="AJ53"/>
  <c r="AH53"/>
  <c r="AF53"/>
  <c r="AD53"/>
  <c r="AB53"/>
  <c r="Z53"/>
  <c r="X53"/>
  <c r="V53"/>
  <c r="T53"/>
  <c r="R53"/>
  <c r="P53"/>
  <c r="N53"/>
  <c r="L53"/>
  <c r="J53"/>
  <c r="H53"/>
  <c r="E53"/>
  <c r="F53" s="1"/>
  <c r="D53"/>
  <c r="AT52"/>
  <c r="AR52"/>
  <c r="AP52"/>
  <c r="AN52"/>
  <c r="AL52"/>
  <c r="AJ52"/>
  <c r="AH52"/>
  <c r="AF52"/>
  <c r="AD52"/>
  <c r="AB52"/>
  <c r="Z52"/>
  <c r="X52"/>
  <c r="V52"/>
  <c r="T52"/>
  <c r="R52"/>
  <c r="P52"/>
  <c r="N52"/>
  <c r="L52"/>
  <c r="J52"/>
  <c r="H52"/>
  <c r="D52"/>
  <c r="E52" s="1"/>
  <c r="F52" s="1"/>
  <c r="AT51"/>
  <c r="AR51"/>
  <c r="AP51"/>
  <c r="AN51"/>
  <c r="AL51"/>
  <c r="AJ51"/>
  <c r="AH51"/>
  <c r="AF51"/>
  <c r="AD51"/>
  <c r="AB51"/>
  <c r="Z51"/>
  <c r="X51"/>
  <c r="V51"/>
  <c r="T51"/>
  <c r="R51"/>
  <c r="P51"/>
  <c r="N51"/>
  <c r="L51"/>
  <c r="J51"/>
  <c r="H51"/>
  <c r="D51"/>
  <c r="E51" s="1"/>
  <c r="F51" s="1"/>
  <c r="AT50"/>
  <c r="AR50"/>
  <c r="AP50"/>
  <c r="AN50"/>
  <c r="AL50"/>
  <c r="AJ50"/>
  <c r="AH50"/>
  <c r="AF50"/>
  <c r="AD50"/>
  <c r="AB50"/>
  <c r="Z50"/>
  <c r="X50"/>
  <c r="V50"/>
  <c r="T50"/>
  <c r="R50"/>
  <c r="P50"/>
  <c r="N50"/>
  <c r="L50"/>
  <c r="J50"/>
  <c r="H50"/>
  <c r="F50"/>
  <c r="E50"/>
  <c r="D50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E49"/>
  <c r="F49" s="1"/>
  <c r="D49"/>
  <c r="AT48"/>
  <c r="AR48"/>
  <c r="AP48"/>
  <c r="AN48"/>
  <c r="AL48"/>
  <c r="AJ48"/>
  <c r="AH48"/>
  <c r="AF48"/>
  <c r="AD48"/>
  <c r="AB48"/>
  <c r="Z48"/>
  <c r="X48"/>
  <c r="V48"/>
  <c r="T48"/>
  <c r="R48"/>
  <c r="P48"/>
  <c r="N48"/>
  <c r="L48"/>
  <c r="J48"/>
  <c r="H48"/>
  <c r="D48"/>
  <c r="E48" s="1"/>
  <c r="F48" s="1"/>
  <c r="AT47"/>
  <c r="AR47"/>
  <c r="AP47"/>
  <c r="AN47"/>
  <c r="AL47"/>
  <c r="AJ47"/>
  <c r="AH47"/>
  <c r="AF47"/>
  <c r="AD47"/>
  <c r="AB47"/>
  <c r="Z47"/>
  <c r="X47"/>
  <c r="V47"/>
  <c r="T47"/>
  <c r="R47"/>
  <c r="P47"/>
  <c r="N47"/>
  <c r="L47"/>
  <c r="J47"/>
  <c r="H47"/>
  <c r="D47"/>
  <c r="E47" s="1"/>
  <c r="F47" s="1"/>
  <c r="AT46"/>
  <c r="AR46"/>
  <c r="AP46"/>
  <c r="AN46"/>
  <c r="AL46"/>
  <c r="AJ46"/>
  <c r="AH46"/>
  <c r="AF46"/>
  <c r="AD46"/>
  <c r="AB46"/>
  <c r="Z46"/>
  <c r="X46"/>
  <c r="V46"/>
  <c r="T46"/>
  <c r="R46"/>
  <c r="P46"/>
  <c r="N46"/>
  <c r="L46"/>
  <c r="J46"/>
  <c r="H46"/>
  <c r="F46"/>
  <c r="E46"/>
  <c r="D46"/>
  <c r="AT45"/>
  <c r="AR45"/>
  <c r="AP45"/>
  <c r="AN45"/>
  <c r="AL45"/>
  <c r="AJ45"/>
  <c r="AH45"/>
  <c r="AF45"/>
  <c r="AD45"/>
  <c r="AB45"/>
  <c r="Z45"/>
  <c r="X45"/>
  <c r="V45"/>
  <c r="T45"/>
  <c r="R45"/>
  <c r="P45"/>
  <c r="N45"/>
  <c r="L45"/>
  <c r="J45"/>
  <c r="H45"/>
  <c r="E45"/>
  <c r="F45" s="1"/>
  <c r="D45"/>
  <c r="AT44"/>
  <c r="AR44"/>
  <c r="AP44"/>
  <c r="AN44"/>
  <c r="AL44"/>
  <c r="AJ44"/>
  <c r="AH44"/>
  <c r="AF44"/>
  <c r="AD44"/>
  <c r="AB44"/>
  <c r="Z44"/>
  <c r="X44"/>
  <c r="V44"/>
  <c r="T44"/>
  <c r="R44"/>
  <c r="P44"/>
  <c r="N44"/>
  <c r="L44"/>
  <c r="J44"/>
  <c r="H44"/>
  <c r="D44"/>
  <c r="E44" s="1"/>
  <c r="F44" s="1"/>
  <c r="AT43"/>
  <c r="AR43"/>
  <c r="AP43"/>
  <c r="AN43"/>
  <c r="AL43"/>
  <c r="AJ43"/>
  <c r="AH43"/>
  <c r="AF43"/>
  <c r="AD43"/>
  <c r="AB43"/>
  <c r="Z43"/>
  <c r="X43"/>
  <c r="V43"/>
  <c r="T43"/>
  <c r="R43"/>
  <c r="P43"/>
  <c r="N43"/>
  <c r="L43"/>
  <c r="J43"/>
  <c r="H43"/>
  <c r="D43"/>
  <c r="E43" s="1"/>
  <c r="F43" s="1"/>
  <c r="AT42"/>
  <c r="AR42"/>
  <c r="AP42"/>
  <c r="AN42"/>
  <c r="AL42"/>
  <c r="AJ42"/>
  <c r="AH42"/>
  <c r="AF42"/>
  <c r="AD42"/>
  <c r="AB42"/>
  <c r="Z42"/>
  <c r="X42"/>
  <c r="V42"/>
  <c r="T42"/>
  <c r="R42"/>
  <c r="P42"/>
  <c r="N42"/>
  <c r="L42"/>
  <c r="J42"/>
  <c r="H42"/>
  <c r="F42"/>
  <c r="E42"/>
  <c r="AT41"/>
  <c r="AR41"/>
  <c r="AP41"/>
  <c r="AN41"/>
  <c r="AL41"/>
  <c r="AJ41"/>
  <c r="AH41"/>
  <c r="AF41"/>
  <c r="AD41"/>
  <c r="AB41"/>
  <c r="Z41"/>
  <c r="X41"/>
  <c r="V41"/>
  <c r="T41"/>
  <c r="R41"/>
  <c r="P41"/>
  <c r="N41"/>
  <c r="L41"/>
  <c r="J41"/>
  <c r="H41"/>
  <c r="D41"/>
  <c r="E41" s="1"/>
  <c r="F41" s="1"/>
  <c r="AT40"/>
  <c r="AR40"/>
  <c r="AP40"/>
  <c r="AN40"/>
  <c r="AL40"/>
  <c r="AJ40"/>
  <c r="AH40"/>
  <c r="AF40"/>
  <c r="AD40"/>
  <c r="AB40"/>
  <c r="Z40"/>
  <c r="X40"/>
  <c r="V40"/>
  <c r="T40"/>
  <c r="R40"/>
  <c r="P40"/>
  <c r="N40"/>
  <c r="L40"/>
  <c r="J40"/>
  <c r="H40"/>
  <c r="D40"/>
  <c r="E40" s="1"/>
  <c r="F40" s="1"/>
  <c r="AT39"/>
  <c r="AR39"/>
  <c r="AP39"/>
  <c r="AN39"/>
  <c r="AL39"/>
  <c r="AJ39"/>
  <c r="AH39"/>
  <c r="AF39"/>
  <c r="AD39"/>
  <c r="AB39"/>
  <c r="Z39"/>
  <c r="X39"/>
  <c r="V39"/>
  <c r="T39"/>
  <c r="R39"/>
  <c r="P39"/>
  <c r="N39"/>
  <c r="L39"/>
  <c r="J39"/>
  <c r="H39"/>
  <c r="F39"/>
  <c r="E39"/>
  <c r="D39"/>
  <c r="AT38"/>
  <c r="AR38"/>
  <c r="AP38"/>
  <c r="AN38"/>
  <c r="AL38"/>
  <c r="AJ38"/>
  <c r="AH38"/>
  <c r="AF38"/>
  <c r="AD38"/>
  <c r="AB38"/>
  <c r="Z38"/>
  <c r="X38"/>
  <c r="V38"/>
  <c r="T38"/>
  <c r="R38"/>
  <c r="P38"/>
  <c r="N38"/>
  <c r="L38"/>
  <c r="J38"/>
  <c r="H38"/>
  <c r="E38"/>
  <c r="F38" s="1"/>
  <c r="D38"/>
  <c r="AT37"/>
  <c r="AR37"/>
  <c r="AP37"/>
  <c r="AN37"/>
  <c r="AL37"/>
  <c r="AJ37"/>
  <c r="AH37"/>
  <c r="AF37"/>
  <c r="AD37"/>
  <c r="AB37"/>
  <c r="Z37"/>
  <c r="X37"/>
  <c r="V37"/>
  <c r="T37"/>
  <c r="R37"/>
  <c r="P37"/>
  <c r="N37"/>
  <c r="L37"/>
  <c r="J37"/>
  <c r="H37"/>
  <c r="D37"/>
  <c r="E37" s="1"/>
  <c r="F37" s="1"/>
  <c r="AT36"/>
  <c r="AR36"/>
  <c r="AP36"/>
  <c r="AN36"/>
  <c r="AL36"/>
  <c r="AJ36"/>
  <c r="AH36"/>
  <c r="AF36"/>
  <c r="AD36"/>
  <c r="AB36"/>
  <c r="Z36"/>
  <c r="X36"/>
  <c r="V36"/>
  <c r="T36"/>
  <c r="R36"/>
  <c r="P36"/>
  <c r="N36"/>
  <c r="L36"/>
  <c r="J36"/>
  <c r="H36"/>
  <c r="D36"/>
  <c r="E36" s="1"/>
  <c r="F36" s="1"/>
  <c r="AT35"/>
  <c r="AR35"/>
  <c r="AP35"/>
  <c r="AN35"/>
  <c r="AL35"/>
  <c r="AJ35"/>
  <c r="AH35"/>
  <c r="AF35"/>
  <c r="AD35"/>
  <c r="AB35"/>
  <c r="Z35"/>
  <c r="X35"/>
  <c r="V35"/>
  <c r="T35"/>
  <c r="R35"/>
  <c r="P35"/>
  <c r="N35"/>
  <c r="L35"/>
  <c r="J35"/>
  <c r="H35"/>
  <c r="F35"/>
  <c r="E35"/>
  <c r="D35"/>
  <c r="AT34"/>
  <c r="AR34"/>
  <c r="AP34"/>
  <c r="AN34"/>
  <c r="AL34"/>
  <c r="AJ34"/>
  <c r="AH34"/>
  <c r="AF34"/>
  <c r="AD34"/>
  <c r="AB34"/>
  <c r="Z34"/>
  <c r="X34"/>
  <c r="V34"/>
  <c r="T34"/>
  <c r="R34"/>
  <c r="P34"/>
  <c r="N34"/>
  <c r="L34"/>
  <c r="J34"/>
  <c r="H34"/>
  <c r="E34"/>
  <c r="F34" s="1"/>
  <c r="D34"/>
  <c r="AT33"/>
  <c r="AR33"/>
  <c r="AP33"/>
  <c r="AN33"/>
  <c r="AL33"/>
  <c r="AJ33"/>
  <c r="AH33"/>
  <c r="AF33"/>
  <c r="AD33"/>
  <c r="AB33"/>
  <c r="Z33"/>
  <c r="X33"/>
  <c r="V33"/>
  <c r="T33"/>
  <c r="R33"/>
  <c r="P33"/>
  <c r="N33"/>
  <c r="L33"/>
  <c r="J33"/>
  <c r="H33"/>
  <c r="D33"/>
  <c r="E33" s="1"/>
  <c r="F33" s="1"/>
  <c r="AT32"/>
  <c r="AR32"/>
  <c r="AP32"/>
  <c r="AN32"/>
  <c r="AL32"/>
  <c r="AJ32"/>
  <c r="AH32"/>
  <c r="AF32"/>
  <c r="AD32"/>
  <c r="AB32"/>
  <c r="Z32"/>
  <c r="X32"/>
  <c r="V32"/>
  <c r="T32"/>
  <c r="R32"/>
  <c r="P32"/>
  <c r="N32"/>
  <c r="L32"/>
  <c r="J32"/>
  <c r="H32"/>
  <c r="D32"/>
  <c r="E32" s="1"/>
  <c r="F32" s="1"/>
  <c r="AT31"/>
  <c r="AR31"/>
  <c r="AP31"/>
  <c r="AN31"/>
  <c r="AL31"/>
  <c r="AJ31"/>
  <c r="AH31"/>
  <c r="AF31"/>
  <c r="AD31"/>
  <c r="AB31"/>
  <c r="Z31"/>
  <c r="X31"/>
  <c r="V31"/>
  <c r="T31"/>
  <c r="R31"/>
  <c r="P31"/>
  <c r="N31"/>
  <c r="L31"/>
  <c r="J31"/>
  <c r="H31"/>
  <c r="D31"/>
  <c r="E31" s="1"/>
  <c r="F31" s="1"/>
  <c r="AT30"/>
  <c r="AR30"/>
  <c r="AP30"/>
  <c r="AN30"/>
  <c r="AL30"/>
  <c r="AJ30"/>
  <c r="AH30"/>
  <c r="AF30"/>
  <c r="AD30"/>
  <c r="AB30"/>
  <c r="Z30"/>
  <c r="X30"/>
  <c r="V30"/>
  <c r="T30"/>
  <c r="R30"/>
  <c r="P30"/>
  <c r="N30"/>
  <c r="L30"/>
  <c r="J30"/>
  <c r="H30"/>
  <c r="D30"/>
  <c r="E30" s="1"/>
  <c r="F30" s="1"/>
  <c r="AT29"/>
  <c r="AR29"/>
  <c r="AP29"/>
  <c r="AN29"/>
  <c r="AL29"/>
  <c r="AJ29"/>
  <c r="AH29"/>
  <c r="AD29"/>
  <c r="AB29"/>
  <c r="Z29"/>
  <c r="X29"/>
  <c r="V29"/>
  <c r="T29"/>
  <c r="R29"/>
  <c r="P29"/>
  <c r="N29"/>
  <c r="L29"/>
  <c r="J29"/>
  <c r="H29"/>
  <c r="D29"/>
  <c r="E29" s="1"/>
  <c r="F29" s="1"/>
  <c r="AT28"/>
  <c r="AR28"/>
  <c r="AP28"/>
  <c r="AN28"/>
  <c r="AL28"/>
  <c r="AJ28"/>
  <c r="AH28"/>
  <c r="AD28"/>
  <c r="AB28"/>
  <c r="Z28"/>
  <c r="X28"/>
  <c r="V28"/>
  <c r="T28"/>
  <c r="R28"/>
  <c r="P28"/>
  <c r="N28"/>
  <c r="L28"/>
  <c r="J28"/>
  <c r="H28"/>
  <c r="E28"/>
  <c r="F28" s="1"/>
  <c r="AT27"/>
  <c r="AR27"/>
  <c r="AP27"/>
  <c r="AN27"/>
  <c r="AL27"/>
  <c r="AJ27"/>
  <c r="AH27"/>
  <c r="AF27"/>
  <c r="AD27"/>
  <c r="AB27"/>
  <c r="Z27"/>
  <c r="X27"/>
  <c r="V27"/>
  <c r="T27"/>
  <c r="R27"/>
  <c r="P27"/>
  <c r="N27"/>
  <c r="L27"/>
  <c r="J27"/>
  <c r="H27"/>
  <c r="D27"/>
  <c r="E27" s="1"/>
  <c r="F27" s="1"/>
  <c r="AT26"/>
  <c r="AR26"/>
  <c r="AP26"/>
  <c r="AN26"/>
  <c r="AL26"/>
  <c r="AJ26"/>
  <c r="AH26"/>
  <c r="AF26"/>
  <c r="AD26"/>
  <c r="AB26"/>
  <c r="Z26"/>
  <c r="X26"/>
  <c r="V26"/>
  <c r="T26"/>
  <c r="R26"/>
  <c r="P26"/>
  <c r="N26"/>
  <c r="L26"/>
  <c r="J26"/>
  <c r="D26"/>
  <c r="E26" s="1"/>
  <c r="F26" s="1"/>
  <c r="AT25"/>
  <c r="AR25"/>
  <c r="AP25"/>
  <c r="AN25"/>
  <c r="AL25"/>
  <c r="AJ25"/>
  <c r="AH25"/>
  <c r="AF25"/>
  <c r="AD25"/>
  <c r="AB25"/>
  <c r="Z25"/>
  <c r="X25"/>
  <c r="V25"/>
  <c r="T25"/>
  <c r="R25"/>
  <c r="P25"/>
  <c r="N25"/>
  <c r="L25"/>
  <c r="J25"/>
  <c r="H25"/>
  <c r="D25"/>
  <c r="E25" s="1"/>
  <c r="F25" s="1"/>
  <c r="AT24"/>
  <c r="AR24"/>
  <c r="AP24"/>
  <c r="AN24"/>
  <c r="AL24"/>
  <c r="AJ24"/>
  <c r="AH24"/>
  <c r="AF24"/>
  <c r="AD24"/>
  <c r="AB24"/>
  <c r="Z24"/>
  <c r="X24"/>
  <c r="V24"/>
  <c r="T24"/>
  <c r="R24"/>
  <c r="P24"/>
  <c r="N24"/>
  <c r="L24"/>
  <c r="J24"/>
  <c r="H24"/>
  <c r="D24"/>
  <c r="E24" s="1"/>
  <c r="F24" s="1"/>
  <c r="AT23"/>
  <c r="AR23"/>
  <c r="AP23"/>
  <c r="AN23"/>
  <c r="AL23"/>
  <c r="AJ23"/>
  <c r="AH23"/>
  <c r="AF23"/>
  <c r="AD23"/>
  <c r="AB23"/>
  <c r="Z23"/>
  <c r="X23"/>
  <c r="V23"/>
  <c r="T23"/>
  <c r="R23"/>
  <c r="P23"/>
  <c r="N23"/>
  <c r="L23"/>
  <c r="J23"/>
  <c r="H23"/>
  <c r="D23"/>
  <c r="E23" s="1"/>
  <c r="F23" s="1"/>
  <c r="AT22"/>
  <c r="AR22"/>
  <c r="AP22"/>
  <c r="AN22"/>
  <c r="AL22"/>
  <c r="AJ22"/>
  <c r="AH22"/>
  <c r="AF22"/>
  <c r="AD22"/>
  <c r="AB22"/>
  <c r="Z22"/>
  <c r="X22"/>
  <c r="V22"/>
  <c r="T22"/>
  <c r="R22"/>
  <c r="P22"/>
  <c r="N22"/>
  <c r="L22"/>
  <c r="J22"/>
  <c r="H22"/>
  <c r="D22"/>
  <c r="E22" s="1"/>
  <c r="F22" s="1"/>
  <c r="AT21"/>
  <c r="AR21"/>
  <c r="AP21"/>
  <c r="AN21"/>
  <c r="AL21"/>
  <c r="AJ21"/>
  <c r="AH21"/>
  <c r="AF21"/>
  <c r="AD21"/>
  <c r="AB21"/>
  <c r="Z21"/>
  <c r="X21"/>
  <c r="V21"/>
  <c r="T21"/>
  <c r="R21"/>
  <c r="P21"/>
  <c r="N21"/>
  <c r="L21"/>
  <c r="J21"/>
  <c r="H21"/>
  <c r="D21"/>
  <c r="E21" s="1"/>
  <c r="F21" s="1"/>
  <c r="AT20"/>
  <c r="AR20"/>
  <c r="AP20"/>
  <c r="AN20"/>
  <c r="AL20"/>
  <c r="AJ20"/>
  <c r="AH20"/>
  <c r="AF20"/>
  <c r="AD20"/>
  <c r="AB20"/>
  <c r="Z20"/>
  <c r="X20"/>
  <c r="V20"/>
  <c r="T20"/>
  <c r="R20"/>
  <c r="P20"/>
  <c r="N20"/>
  <c r="L20"/>
  <c r="J20"/>
  <c r="H20"/>
  <c r="D20"/>
  <c r="E20" s="1"/>
  <c r="F20" s="1"/>
  <c r="AT19"/>
  <c r="AR19"/>
  <c r="AP19"/>
  <c r="AN19"/>
  <c r="AL19"/>
  <c r="AJ19"/>
  <c r="AH19"/>
  <c r="AF19"/>
  <c r="AD19"/>
  <c r="AB19"/>
  <c r="Z19"/>
  <c r="X19"/>
  <c r="V19"/>
  <c r="T19"/>
  <c r="R19"/>
  <c r="P19"/>
  <c r="N19"/>
  <c r="L19"/>
  <c r="J19"/>
  <c r="H19"/>
  <c r="D19"/>
  <c r="E19" s="1"/>
  <c r="F19" s="1"/>
  <c r="AT18"/>
  <c r="AR18"/>
  <c r="AP18"/>
  <c r="AN18"/>
  <c r="AL18"/>
  <c r="AJ18"/>
  <c r="AH18"/>
  <c r="AF18"/>
  <c r="AD18"/>
  <c r="AB18"/>
  <c r="Z18"/>
  <c r="X18"/>
  <c r="V18"/>
  <c r="T18"/>
  <c r="R18"/>
  <c r="P18"/>
  <c r="N18"/>
  <c r="L18"/>
  <c r="J18"/>
  <c r="H18"/>
  <c r="D18"/>
  <c r="E18" s="1"/>
  <c r="F18" s="1"/>
  <c r="AT17"/>
  <c r="AR17"/>
  <c r="AP17"/>
  <c r="AN17"/>
  <c r="AL17"/>
  <c r="AJ17"/>
  <c r="AH17"/>
  <c r="AF17"/>
  <c r="AD17"/>
  <c r="AB17"/>
  <c r="Z17"/>
  <c r="X17"/>
  <c r="V17"/>
  <c r="T17"/>
  <c r="R17"/>
  <c r="P17"/>
  <c r="N17"/>
  <c r="L17"/>
  <c r="J17"/>
  <c r="H17"/>
  <c r="D17"/>
  <c r="E17" s="1"/>
  <c r="F17" s="1"/>
  <c r="AT16"/>
  <c r="AR16"/>
  <c r="AP16"/>
  <c r="AN16"/>
  <c r="AL16"/>
  <c r="AJ16"/>
  <c r="AH16"/>
  <c r="AF16"/>
  <c r="AD16"/>
  <c r="AB16"/>
  <c r="Z16"/>
  <c r="X16"/>
  <c r="V16"/>
  <c r="T16"/>
  <c r="R16"/>
  <c r="P16"/>
  <c r="N16"/>
  <c r="L16"/>
  <c r="J16"/>
  <c r="H16"/>
  <c r="D16"/>
  <c r="E16" s="1"/>
  <c r="F16" s="1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D15"/>
  <c r="E15" s="1"/>
  <c r="F15" s="1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D14"/>
  <c r="E14" s="1"/>
  <c r="F14" s="1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D13"/>
  <c r="E13" s="1"/>
  <c r="F13" s="1"/>
  <c r="AT12"/>
  <c r="AR12"/>
  <c r="AP12"/>
  <c r="AN12"/>
  <c r="AL12"/>
  <c r="AJ12"/>
  <c r="AH12"/>
  <c r="AF12"/>
  <c r="AD12"/>
  <c r="AB12"/>
  <c r="Z12"/>
  <c r="X12"/>
  <c r="V12"/>
  <c r="T12"/>
  <c r="R12"/>
  <c r="P12"/>
  <c r="N12"/>
  <c r="L12"/>
  <c r="J12"/>
  <c r="H12"/>
  <c r="F12"/>
  <c r="E12"/>
  <c r="D12"/>
  <c r="AT11"/>
  <c r="AR11"/>
  <c r="AP11"/>
  <c r="AN11"/>
  <c r="AL11"/>
  <c r="AJ11"/>
  <c r="AH11"/>
  <c r="AF11"/>
  <c r="AD11"/>
  <c r="AB11"/>
  <c r="Z11"/>
  <c r="X11"/>
  <c r="V11"/>
  <c r="T11"/>
  <c r="R11"/>
  <c r="P11"/>
  <c r="N11"/>
  <c r="L11"/>
  <c r="J11"/>
  <c r="H11"/>
  <c r="D11"/>
  <c r="E11" s="1"/>
  <c r="F11" s="1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D10"/>
  <c r="E10" s="1"/>
  <c r="F10" s="1"/>
  <c r="AT9"/>
  <c r="AR9"/>
  <c r="AP9"/>
  <c r="AN9"/>
  <c r="AL9"/>
  <c r="AJ9"/>
  <c r="AH9"/>
  <c r="AF9"/>
  <c r="AD9"/>
  <c r="AB9"/>
  <c r="Z9"/>
  <c r="X9"/>
  <c r="V9"/>
  <c r="T9"/>
  <c r="R9"/>
  <c r="P9"/>
  <c r="N9"/>
  <c r="L9"/>
  <c r="J9"/>
  <c r="H9"/>
  <c r="D9"/>
  <c r="E9" s="1"/>
  <c r="F9" s="1"/>
  <c r="AT8"/>
  <c r="AR8"/>
  <c r="AP8"/>
  <c r="AN8"/>
  <c r="AL8"/>
  <c r="AJ8"/>
  <c r="AH8"/>
  <c r="AF8"/>
  <c r="AD8"/>
  <c r="AB8"/>
  <c r="Z8"/>
  <c r="X8"/>
  <c r="V8"/>
  <c r="T8"/>
  <c r="R8"/>
  <c r="P8"/>
  <c r="N8"/>
  <c r="L8"/>
  <c r="J8"/>
  <c r="H8"/>
  <c r="F8"/>
  <c r="E8"/>
  <c r="D8"/>
  <c r="AT7"/>
  <c r="AR7"/>
  <c r="AP7"/>
  <c r="AN7"/>
  <c r="AL7"/>
  <c r="AJ7"/>
  <c r="AH7"/>
  <c r="AF7"/>
  <c r="AD7"/>
  <c r="AB7"/>
  <c r="Z7"/>
  <c r="X7"/>
  <c r="V7"/>
  <c r="T7"/>
  <c r="R7"/>
  <c r="P7"/>
  <c r="N7"/>
  <c r="L7"/>
  <c r="J7"/>
  <c r="H7"/>
  <c r="D7"/>
  <c r="E7" s="1"/>
  <c r="F7" s="1"/>
  <c r="AT6"/>
  <c r="AT58" s="1"/>
  <c r="AR6"/>
  <c r="AR58" s="1"/>
  <c r="AP6"/>
  <c r="AN6"/>
  <c r="AL6"/>
  <c r="AJ6"/>
  <c r="AH6"/>
  <c r="AF6"/>
  <c r="AD6"/>
  <c r="AB6"/>
  <c r="Z6"/>
  <c r="X6"/>
  <c r="V6"/>
  <c r="V58" s="1"/>
  <c r="T6"/>
  <c r="R6"/>
  <c r="R58" s="1"/>
  <c r="P6"/>
  <c r="N6"/>
  <c r="L6"/>
  <c r="J6"/>
  <c r="H6"/>
  <c r="D6"/>
  <c r="E6" s="1"/>
  <c r="F6" s="1"/>
  <c r="P51" i="2"/>
  <c r="J34"/>
  <c r="P34"/>
  <c r="AH40"/>
  <c r="D40"/>
  <c r="E40" s="1"/>
  <c r="F40" s="1"/>
  <c r="D51"/>
  <c r="E51" s="1"/>
  <c r="F51" s="1"/>
  <c r="D34"/>
  <c r="E34" s="1"/>
  <c r="F34" s="1"/>
  <c r="D24"/>
  <c r="E24" s="1"/>
  <c r="F24" s="1"/>
  <c r="H51"/>
  <c r="H34"/>
  <c r="J51"/>
  <c r="V23"/>
  <c r="V24"/>
  <c r="X23"/>
  <c r="X24"/>
  <c r="AD23"/>
  <c r="AD24"/>
  <c r="AD25"/>
  <c r="AF23"/>
  <c r="AF24"/>
  <c r="AH23"/>
  <c r="AH24"/>
  <c r="AJ23"/>
  <c r="AJ24"/>
  <c r="AJ25"/>
  <c r="AL23"/>
  <c r="AL24"/>
  <c r="AL25"/>
  <c r="AN23"/>
  <c r="AN24"/>
  <c r="AN25"/>
  <c r="AP23"/>
  <c r="AP24"/>
  <c r="AP25"/>
  <c r="AR23"/>
  <c r="AR24"/>
  <c r="AR25"/>
  <c r="AT23"/>
  <c r="AT24"/>
  <c r="AT25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4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4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4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4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H41"/>
  <c r="AH34"/>
  <c r="AH35"/>
  <c r="AH36"/>
  <c r="AH37"/>
  <c r="AH38"/>
  <c r="AH39"/>
  <c r="AH42"/>
  <c r="AH43"/>
  <c r="AH44"/>
  <c r="AH45"/>
  <c r="AH46"/>
  <c r="AH47"/>
  <c r="AH48"/>
  <c r="AH49"/>
  <c r="AH50"/>
  <c r="AH51"/>
  <c r="AH54"/>
  <c r="AH55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4"/>
  <c r="AF55"/>
  <c r="AF56"/>
  <c r="AF57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4"/>
  <c r="AD55"/>
  <c r="AD56"/>
  <c r="AD57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4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4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4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4"/>
  <c r="T55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L35"/>
  <c r="L36"/>
  <c r="L37"/>
  <c r="L38"/>
  <c r="L39"/>
  <c r="L40"/>
  <c r="L41"/>
  <c r="L42"/>
  <c r="L43"/>
  <c r="L44"/>
  <c r="L45"/>
  <c r="L46"/>
  <c r="L47"/>
  <c r="L48"/>
  <c r="L49"/>
  <c r="L50"/>
  <c r="L51"/>
  <c r="L34"/>
  <c r="AB24"/>
  <c r="Z24"/>
  <c r="T24"/>
  <c r="T25"/>
  <c r="R24"/>
  <c r="P24"/>
  <c r="N24"/>
  <c r="L24"/>
  <c r="J24"/>
  <c r="H24"/>
  <c r="D30"/>
  <c r="E30" s="1"/>
  <c r="F30" s="1"/>
  <c r="E29"/>
  <c r="F29" s="1"/>
  <c r="V57"/>
  <c r="V56"/>
  <c r="AH57"/>
  <c r="AB57"/>
  <c r="Z57"/>
  <c r="X57"/>
  <c r="T57"/>
  <c r="R57"/>
  <c r="P57"/>
  <c r="N57"/>
  <c r="L57"/>
  <c r="J57"/>
  <c r="H57"/>
  <c r="D57"/>
  <c r="E57" s="1"/>
  <c r="F57" s="1"/>
  <c r="AT57"/>
  <c r="AR57"/>
  <c r="AP57"/>
  <c r="AN57"/>
  <c r="AL57"/>
  <c r="AJ57"/>
  <c r="AF7"/>
  <c r="D7"/>
  <c r="E7" s="1"/>
  <c r="F7" s="1"/>
  <c r="AF8"/>
  <c r="AF9"/>
  <c r="V29"/>
  <c r="T29"/>
  <c r="N29"/>
  <c r="L29"/>
  <c r="H29"/>
  <c r="J29"/>
  <c r="P29"/>
  <c r="R29"/>
  <c r="AT29"/>
  <c r="AR29"/>
  <c r="AP29"/>
  <c r="AN29"/>
  <c r="AL29"/>
  <c r="AJ29"/>
  <c r="AH32"/>
  <c r="AH29"/>
  <c r="AD29"/>
  <c r="AB29"/>
  <c r="Z29"/>
  <c r="X29"/>
  <c r="L7"/>
  <c r="D32"/>
  <c r="E32" s="1"/>
  <c r="F32" s="1"/>
  <c r="AF32"/>
  <c r="AJ32"/>
  <c r="AL32"/>
  <c r="AN32"/>
  <c r="AP32"/>
  <c r="AR32"/>
  <c r="AT32"/>
  <c r="D25"/>
  <c r="E25" s="1"/>
  <c r="F25" s="1"/>
  <c r="H25"/>
  <c r="R25"/>
  <c r="V25"/>
  <c r="X25"/>
  <c r="Z25"/>
  <c r="AB25"/>
  <c r="AF25"/>
  <c r="AH25"/>
  <c r="P25"/>
  <c r="N23"/>
  <c r="N25"/>
  <c r="L23"/>
  <c r="L25"/>
  <c r="L26"/>
  <c r="J25"/>
  <c r="D21"/>
  <c r="E21" s="1"/>
  <c r="F21" s="1"/>
  <c r="AD32"/>
  <c r="AB32"/>
  <c r="Z32"/>
  <c r="X32"/>
  <c r="V32"/>
  <c r="T32"/>
  <c r="R32"/>
  <c r="P32"/>
  <c r="L32"/>
  <c r="J32"/>
  <c r="H32"/>
  <c r="H7"/>
  <c r="D8"/>
  <c r="E8" s="1"/>
  <c r="F8" s="1"/>
  <c r="AT21"/>
  <c r="AR21"/>
  <c r="AP21"/>
  <c r="AN21"/>
  <c r="AL21"/>
  <c r="AJ21"/>
  <c r="AH21"/>
  <c r="AF21"/>
  <c r="AD21"/>
  <c r="AB21"/>
  <c r="Z21"/>
  <c r="X21"/>
  <c r="V21"/>
  <c r="T21"/>
  <c r="R21"/>
  <c r="P21"/>
  <c r="N21"/>
  <c r="L21"/>
  <c r="J21"/>
  <c r="H23"/>
  <c r="H21"/>
  <c r="H56"/>
  <c r="D56"/>
  <c r="E56" s="1"/>
  <c r="F56" s="1"/>
  <c r="AL56"/>
  <c r="AB56"/>
  <c r="R56"/>
  <c r="J56"/>
  <c r="L56"/>
  <c r="N56"/>
  <c r="P56"/>
  <c r="T56"/>
  <c r="X56"/>
  <c r="Z56"/>
  <c r="AH56"/>
  <c r="AJ56"/>
  <c r="AN56"/>
  <c r="AP56"/>
  <c r="AR56"/>
  <c r="AT56"/>
  <c r="D9"/>
  <c r="E9" s="1"/>
  <c r="F9" s="1"/>
  <c r="D10"/>
  <c r="E10" s="1"/>
  <c r="F10" s="1"/>
  <c r="D11"/>
  <c r="E11" s="1"/>
  <c r="F11" s="1"/>
  <c r="D12"/>
  <c r="E12" s="1"/>
  <c r="F12" s="1"/>
  <c r="D13"/>
  <c r="E13" s="1"/>
  <c r="F13" s="1"/>
  <c r="D14"/>
  <c r="E14" s="1"/>
  <c r="F14" s="1"/>
  <c r="D15"/>
  <c r="E15" s="1"/>
  <c r="F15" s="1"/>
  <c r="D16"/>
  <c r="E16" s="1"/>
  <c r="F16" s="1"/>
  <c r="D17"/>
  <c r="E17" s="1"/>
  <c r="F17" s="1"/>
  <c r="D18"/>
  <c r="E18" s="1"/>
  <c r="F18" s="1"/>
  <c r="D19"/>
  <c r="E19" s="1"/>
  <c r="F19" s="1"/>
  <c r="D20"/>
  <c r="E20" s="1"/>
  <c r="F20" s="1"/>
  <c r="D22"/>
  <c r="E22" s="1"/>
  <c r="F22" s="1"/>
  <c r="D23"/>
  <c r="E23" s="1"/>
  <c r="F23" s="1"/>
  <c r="D26"/>
  <c r="E26" s="1"/>
  <c r="F26" s="1"/>
  <c r="D27"/>
  <c r="E27" s="1"/>
  <c r="F27" s="1"/>
  <c r="D28"/>
  <c r="E28" s="1"/>
  <c r="F28" s="1"/>
  <c r="D31"/>
  <c r="E31" s="1"/>
  <c r="F31" s="1"/>
  <c r="D33"/>
  <c r="E33" s="1"/>
  <c r="F33" s="1"/>
  <c r="D35"/>
  <c r="E35" s="1"/>
  <c r="F35" s="1"/>
  <c r="D36"/>
  <c r="E36" s="1"/>
  <c r="F36" s="1"/>
  <c r="D37"/>
  <c r="E37" s="1"/>
  <c r="F37" s="1"/>
  <c r="D38"/>
  <c r="E38" s="1"/>
  <c r="F38" s="1"/>
  <c r="D39"/>
  <c r="E39" s="1"/>
  <c r="F39" s="1"/>
  <c r="D41"/>
  <c r="E41" s="1"/>
  <c r="F41" s="1"/>
  <c r="D42"/>
  <c r="E42" s="1"/>
  <c r="F42" s="1"/>
  <c r="E43"/>
  <c r="F43" s="1"/>
  <c r="D44"/>
  <c r="E44" s="1"/>
  <c r="F44" s="1"/>
  <c r="D45"/>
  <c r="E45" s="1"/>
  <c r="F45" s="1"/>
  <c r="D46"/>
  <c r="E46" s="1"/>
  <c r="F46" s="1"/>
  <c r="D47"/>
  <c r="E47" s="1"/>
  <c r="F47" s="1"/>
  <c r="D48"/>
  <c r="E48" s="1"/>
  <c r="F48" s="1"/>
  <c r="D49"/>
  <c r="E49" s="1"/>
  <c r="F49" s="1"/>
  <c r="D50"/>
  <c r="E50" s="1"/>
  <c r="F50" s="1"/>
  <c r="D54"/>
  <c r="E54" s="1"/>
  <c r="F54" s="1"/>
  <c r="D55"/>
  <c r="E55" s="1"/>
  <c r="F55" s="1"/>
  <c r="D58"/>
  <c r="E58" s="1"/>
  <c r="F58" s="1"/>
  <c r="D59"/>
  <c r="E59" s="1"/>
  <c r="F59" s="1"/>
  <c r="D60"/>
  <c r="E60" s="1"/>
  <c r="F60" s="1"/>
  <c r="AT60"/>
  <c r="AR60"/>
  <c r="AP60"/>
  <c r="AN60"/>
  <c r="AL60"/>
  <c r="AJ60"/>
  <c r="AH60"/>
  <c r="AF60"/>
  <c r="AD60"/>
  <c r="AB60"/>
  <c r="Z60"/>
  <c r="X60"/>
  <c r="V60"/>
  <c r="T60"/>
  <c r="R60"/>
  <c r="P60"/>
  <c r="N60"/>
  <c r="L60"/>
  <c r="J60"/>
  <c r="H60"/>
  <c r="AT59"/>
  <c r="AR59"/>
  <c r="AP59"/>
  <c r="AN59"/>
  <c r="AL59"/>
  <c r="AJ59"/>
  <c r="AH59"/>
  <c r="AF59"/>
  <c r="AD59"/>
  <c r="AB59"/>
  <c r="Z59"/>
  <c r="X59"/>
  <c r="V59"/>
  <c r="T59"/>
  <c r="R59"/>
  <c r="P59"/>
  <c r="N59"/>
  <c r="L59"/>
  <c r="J59"/>
  <c r="H59"/>
  <c r="AT58"/>
  <c r="AR58"/>
  <c r="AP58"/>
  <c r="AN58"/>
  <c r="AL58"/>
  <c r="AJ58"/>
  <c r="AH58"/>
  <c r="AF58"/>
  <c r="AD58"/>
  <c r="AB58"/>
  <c r="Z58"/>
  <c r="X58"/>
  <c r="V58"/>
  <c r="T58"/>
  <c r="R58"/>
  <c r="P58"/>
  <c r="N58"/>
  <c r="L58"/>
  <c r="J58"/>
  <c r="H58"/>
  <c r="AT55"/>
  <c r="AR55"/>
  <c r="AP55"/>
  <c r="AN55"/>
  <c r="AL55"/>
  <c r="AJ55"/>
  <c r="AB55"/>
  <c r="Z55"/>
  <c r="X55"/>
  <c r="V55"/>
  <c r="R55"/>
  <c r="P55"/>
  <c r="N55"/>
  <c r="L55"/>
  <c r="J55"/>
  <c r="H55"/>
  <c r="AT54"/>
  <c r="AJ54"/>
  <c r="AB54"/>
  <c r="R54"/>
  <c r="P54"/>
  <c r="N54"/>
  <c r="L54"/>
  <c r="J54"/>
  <c r="H54"/>
  <c r="P50"/>
  <c r="J50"/>
  <c r="H50"/>
  <c r="P49"/>
  <c r="J49"/>
  <c r="H49"/>
  <c r="P48"/>
  <c r="J48"/>
  <c r="H48"/>
  <c r="P47"/>
  <c r="J47"/>
  <c r="H47"/>
  <c r="P46"/>
  <c r="J46"/>
  <c r="H46"/>
  <c r="P45"/>
  <c r="J45"/>
  <c r="H45"/>
  <c r="P44"/>
  <c r="J44"/>
  <c r="H44"/>
  <c r="P43"/>
  <c r="J43"/>
  <c r="H43"/>
  <c r="P42"/>
  <c r="J42"/>
  <c r="H42"/>
  <c r="P41"/>
  <c r="J41"/>
  <c r="H41"/>
  <c r="P40"/>
  <c r="J40"/>
  <c r="H40"/>
  <c r="P39"/>
  <c r="J39"/>
  <c r="H39"/>
  <c r="P38"/>
  <c r="J38"/>
  <c r="H38"/>
  <c r="P37"/>
  <c r="J37"/>
  <c r="H37"/>
  <c r="P36"/>
  <c r="J36"/>
  <c r="H36"/>
  <c r="P35"/>
  <c r="J35"/>
  <c r="H35"/>
  <c r="AT33"/>
  <c r="AR33"/>
  <c r="AP33"/>
  <c r="AN33"/>
  <c r="AL33"/>
  <c r="AJ33"/>
  <c r="AH33"/>
  <c r="AF33"/>
  <c r="AD33"/>
  <c r="AB33"/>
  <c r="Z33"/>
  <c r="X33"/>
  <c r="V33"/>
  <c r="T33"/>
  <c r="R33"/>
  <c r="P33"/>
  <c r="L33"/>
  <c r="J33"/>
  <c r="H33"/>
  <c r="AT31"/>
  <c r="AR31"/>
  <c r="AP31"/>
  <c r="AN31"/>
  <c r="AL31"/>
  <c r="AJ31"/>
  <c r="AH31"/>
  <c r="AF31"/>
  <c r="AD31"/>
  <c r="AB31"/>
  <c r="Z31"/>
  <c r="X31"/>
  <c r="V31"/>
  <c r="T31"/>
  <c r="R31"/>
  <c r="P31"/>
  <c r="N31"/>
  <c r="L31"/>
  <c r="J31"/>
  <c r="H31"/>
  <c r="AT30"/>
  <c r="AR30"/>
  <c r="AP30"/>
  <c r="AN30"/>
  <c r="AL30"/>
  <c r="AJ30"/>
  <c r="AH30"/>
  <c r="AD30"/>
  <c r="AB30"/>
  <c r="Z30"/>
  <c r="X30"/>
  <c r="V30"/>
  <c r="T30"/>
  <c r="R30"/>
  <c r="P30"/>
  <c r="N30"/>
  <c r="L30"/>
  <c r="J30"/>
  <c r="H30"/>
  <c r="AT28"/>
  <c r="AR28"/>
  <c r="AP28"/>
  <c r="AN28"/>
  <c r="AL28"/>
  <c r="AJ28"/>
  <c r="AH28"/>
  <c r="AF28"/>
  <c r="AD28"/>
  <c r="AB28"/>
  <c r="Z28"/>
  <c r="X28"/>
  <c r="V28"/>
  <c r="T28"/>
  <c r="R28"/>
  <c r="P28"/>
  <c r="N28"/>
  <c r="L28"/>
  <c r="J28"/>
  <c r="H28"/>
  <c r="AT27"/>
  <c r="AR27"/>
  <c r="AP27"/>
  <c r="AN27"/>
  <c r="AL27"/>
  <c r="AJ27"/>
  <c r="AH27"/>
  <c r="AF27"/>
  <c r="AD27"/>
  <c r="AB27"/>
  <c r="Z27"/>
  <c r="X27"/>
  <c r="V27"/>
  <c r="T27"/>
  <c r="R27"/>
  <c r="P27"/>
  <c r="N27"/>
  <c r="L27"/>
  <c r="J27"/>
  <c r="AT26"/>
  <c r="AR26"/>
  <c r="AP26"/>
  <c r="AN26"/>
  <c r="AL26"/>
  <c r="AJ26"/>
  <c r="AH26"/>
  <c r="AF26"/>
  <c r="AD26"/>
  <c r="AB26"/>
  <c r="Z26"/>
  <c r="X26"/>
  <c r="V26"/>
  <c r="T26"/>
  <c r="R26"/>
  <c r="P26"/>
  <c r="N26"/>
  <c r="J26"/>
  <c r="H26"/>
  <c r="AB23"/>
  <c r="Z23"/>
  <c r="T23"/>
  <c r="R23"/>
  <c r="P23"/>
  <c r="J23"/>
  <c r="AT22"/>
  <c r="AR22"/>
  <c r="AP22"/>
  <c r="AN22"/>
  <c r="AL22"/>
  <c r="AJ22"/>
  <c r="AH22"/>
  <c r="AF22"/>
  <c r="AD22"/>
  <c r="AB22"/>
  <c r="Z22"/>
  <c r="X22"/>
  <c r="V22"/>
  <c r="T22"/>
  <c r="R22"/>
  <c r="P22"/>
  <c r="N22"/>
  <c r="L22"/>
  <c r="J22"/>
  <c r="H22"/>
  <c r="AT20"/>
  <c r="AR20"/>
  <c r="AP20"/>
  <c r="AN20"/>
  <c r="AL20"/>
  <c r="AJ20"/>
  <c r="AH20"/>
  <c r="AF20"/>
  <c r="AD20"/>
  <c r="AB20"/>
  <c r="Z20"/>
  <c r="X20"/>
  <c r="V20"/>
  <c r="T20"/>
  <c r="R20"/>
  <c r="P20"/>
  <c r="N20"/>
  <c r="L20"/>
  <c r="J20"/>
  <c r="H20"/>
  <c r="AT19"/>
  <c r="AR19"/>
  <c r="AP19"/>
  <c r="AN19"/>
  <c r="AL19"/>
  <c r="AJ19"/>
  <c r="AH19"/>
  <c r="AF19"/>
  <c r="AD19"/>
  <c r="AB19"/>
  <c r="Z19"/>
  <c r="X19"/>
  <c r="V19"/>
  <c r="T19"/>
  <c r="R19"/>
  <c r="P19"/>
  <c r="N19"/>
  <c r="L19"/>
  <c r="J19"/>
  <c r="H19"/>
  <c r="AT18"/>
  <c r="AR18"/>
  <c r="AP18"/>
  <c r="AN18"/>
  <c r="AL18"/>
  <c r="AJ18"/>
  <c r="AH18"/>
  <c r="AF18"/>
  <c r="AD18"/>
  <c r="AB18"/>
  <c r="Z18"/>
  <c r="X18"/>
  <c r="V18"/>
  <c r="T18"/>
  <c r="R18"/>
  <c r="P18"/>
  <c r="N18"/>
  <c r="L18"/>
  <c r="J18"/>
  <c r="H18"/>
  <c r="AT17"/>
  <c r="AR17"/>
  <c r="AP17"/>
  <c r="AN17"/>
  <c r="AL17"/>
  <c r="AJ17"/>
  <c r="AH17"/>
  <c r="AF17"/>
  <c r="AD17"/>
  <c r="AB17"/>
  <c r="Z17"/>
  <c r="X17"/>
  <c r="V17"/>
  <c r="T17"/>
  <c r="R17"/>
  <c r="P17"/>
  <c r="N17"/>
  <c r="L17"/>
  <c r="J17"/>
  <c r="H17"/>
  <c r="AT16"/>
  <c r="AR16"/>
  <c r="AP16"/>
  <c r="AN16"/>
  <c r="AL16"/>
  <c r="AJ16"/>
  <c r="AH16"/>
  <c r="AF16"/>
  <c r="AD16"/>
  <c r="AB16"/>
  <c r="Z16"/>
  <c r="X16"/>
  <c r="V16"/>
  <c r="T16"/>
  <c r="R16"/>
  <c r="P16"/>
  <c r="N16"/>
  <c r="L16"/>
  <c r="J16"/>
  <c r="H16"/>
  <c r="AT15"/>
  <c r="AR15"/>
  <c r="AP15"/>
  <c r="AN15"/>
  <c r="AL15"/>
  <c r="AJ15"/>
  <c r="AH15"/>
  <c r="AF15"/>
  <c r="AD15"/>
  <c r="AB15"/>
  <c r="Z15"/>
  <c r="X15"/>
  <c r="V15"/>
  <c r="T15"/>
  <c r="R15"/>
  <c r="P15"/>
  <c r="N15"/>
  <c r="L15"/>
  <c r="J15"/>
  <c r="H15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AT13"/>
  <c r="AR13"/>
  <c r="AP13"/>
  <c r="AN13"/>
  <c r="AL13"/>
  <c r="AJ13"/>
  <c r="AH13"/>
  <c r="AF13"/>
  <c r="AD13"/>
  <c r="AB13"/>
  <c r="Z13"/>
  <c r="X13"/>
  <c r="V13"/>
  <c r="T13"/>
  <c r="R13"/>
  <c r="P13"/>
  <c r="N13"/>
  <c r="L13"/>
  <c r="J13"/>
  <c r="H13"/>
  <c r="AT12"/>
  <c r="AR12"/>
  <c r="AP12"/>
  <c r="AN12"/>
  <c r="AL12"/>
  <c r="AJ12"/>
  <c r="AH12"/>
  <c r="AF12"/>
  <c r="AD12"/>
  <c r="AB12"/>
  <c r="Z12"/>
  <c r="X12"/>
  <c r="V12"/>
  <c r="T12"/>
  <c r="R12"/>
  <c r="P12"/>
  <c r="N12"/>
  <c r="L12"/>
  <c r="J12"/>
  <c r="H12"/>
  <c r="AT11"/>
  <c r="AR11"/>
  <c r="AP11"/>
  <c r="AN11"/>
  <c r="AL11"/>
  <c r="AJ11"/>
  <c r="AH11"/>
  <c r="AF11"/>
  <c r="AD11"/>
  <c r="AB11"/>
  <c r="Z11"/>
  <c r="X11"/>
  <c r="V11"/>
  <c r="T11"/>
  <c r="R11"/>
  <c r="P11"/>
  <c r="N11"/>
  <c r="L11"/>
  <c r="J11"/>
  <c r="H11"/>
  <c r="AT10"/>
  <c r="AR10"/>
  <c r="AP10"/>
  <c r="AN10"/>
  <c r="AL10"/>
  <c r="AJ10"/>
  <c r="AH10"/>
  <c r="AF10"/>
  <c r="AD10"/>
  <c r="AB10"/>
  <c r="Z10"/>
  <c r="X10"/>
  <c r="V10"/>
  <c r="T10"/>
  <c r="R10"/>
  <c r="P10"/>
  <c r="N10"/>
  <c r="L10"/>
  <c r="J10"/>
  <c r="H10"/>
  <c r="AT9"/>
  <c r="AR9"/>
  <c r="AP9"/>
  <c r="AN9"/>
  <c r="AL9"/>
  <c r="AJ9"/>
  <c r="AH9"/>
  <c r="AD9"/>
  <c r="AB9"/>
  <c r="Z9"/>
  <c r="X9"/>
  <c r="V9"/>
  <c r="T9"/>
  <c r="R9"/>
  <c r="P9"/>
  <c r="N9"/>
  <c r="L9"/>
  <c r="J9"/>
  <c r="H9"/>
  <c r="AT8"/>
  <c r="AR8"/>
  <c r="AP8"/>
  <c r="AN8"/>
  <c r="AL8"/>
  <c r="AJ8"/>
  <c r="AH8"/>
  <c r="AD8"/>
  <c r="AB8"/>
  <c r="Z8"/>
  <c r="X8"/>
  <c r="V8"/>
  <c r="T8"/>
  <c r="R8"/>
  <c r="P8"/>
  <c r="N8"/>
  <c r="L8"/>
  <c r="J8"/>
  <c r="H8"/>
  <c r="AT7"/>
  <c r="AR7"/>
  <c r="AP7"/>
  <c r="AN7"/>
  <c r="AL7"/>
  <c r="AJ7"/>
  <c r="AH7"/>
  <c r="AD7"/>
  <c r="AB7"/>
  <c r="Z7"/>
  <c r="X7"/>
  <c r="V7"/>
  <c r="T7"/>
  <c r="R7"/>
  <c r="P7"/>
  <c r="N7"/>
  <c r="J7"/>
  <c r="F53" l="1"/>
  <c r="F61" s="1"/>
  <c r="AL58" i="3"/>
  <c r="AH58"/>
  <c r="AJ58"/>
  <c r="AF58"/>
  <c r="X58"/>
  <c r="L58"/>
  <c r="AD58"/>
  <c r="Z58"/>
  <c r="J58"/>
  <c r="AB58"/>
  <c r="AN58"/>
  <c r="AP58"/>
  <c r="T58"/>
  <c r="P58"/>
  <c r="N58"/>
  <c r="H58"/>
  <c r="F58"/>
  <c r="H61" i="2"/>
  <c r="AD61"/>
  <c r="AT61"/>
  <c r="T61"/>
  <c r="AJ61"/>
  <c r="L61"/>
  <c r="AB61"/>
  <c r="AR61"/>
  <c r="J61"/>
  <c r="Z61"/>
  <c r="AH61"/>
  <c r="AP61"/>
  <c r="P61"/>
  <c r="X61"/>
  <c r="AF61"/>
  <c r="AN61"/>
  <c r="V61"/>
  <c r="R61"/>
  <c r="AL61"/>
  <c r="N61"/>
  <c r="F62" l="1"/>
  <c r="F1" i="3" l="1"/>
</calcChain>
</file>

<file path=xl/sharedStrings.xml><?xml version="1.0" encoding="utf-8"?>
<sst xmlns="http://schemas.openxmlformats.org/spreadsheetml/2006/main" count="2144" uniqueCount="278">
  <si>
    <t xml:space="preserve">                                                        ПРИМЕРНОЕ 20-ДНЕВНОЕ МЕНЮ</t>
  </si>
  <si>
    <t>I НЕДЕЛЯ</t>
  </si>
  <si>
    <t xml:space="preserve">Пищевая/энергетическая ценность Б/Ж/У </t>
  </si>
  <si>
    <t>№ рецептуры</t>
  </si>
  <si>
    <t>II НЕДЕЛЯ</t>
  </si>
  <si>
    <t>ПОНЕДЕЛЬНИК</t>
  </si>
  <si>
    <t>Выход, гр</t>
  </si>
  <si>
    <t>(г), Эн.цен. (ккал)</t>
  </si>
  <si>
    <t>Выход гр.</t>
  </si>
  <si>
    <t>Каша гречневая рассыпчатая с маслом</t>
  </si>
  <si>
    <t>8,64/6,12/40,68/ 252,36</t>
  </si>
  <si>
    <t>Хлеб пшеничный/                        ржаной</t>
  </si>
  <si>
    <t>Чай с сахаром</t>
  </si>
  <si>
    <t>0,2/0/11/44,8</t>
  </si>
  <si>
    <t>ВТОРНИК</t>
  </si>
  <si>
    <t>Фрукты в ассортименте</t>
  </si>
  <si>
    <t>0,8/0/24,6/101,2</t>
  </si>
  <si>
    <t>СРЕДА</t>
  </si>
  <si>
    <t>Картофельное пюре</t>
  </si>
  <si>
    <t>ЧЕТВЕРГ</t>
  </si>
  <si>
    <t>ПЯТНИЦА</t>
  </si>
  <si>
    <t>Рис отварной с маслом</t>
  </si>
  <si>
    <t>0,4/0/27/110</t>
  </si>
  <si>
    <t>III НЕДЕЛЯ</t>
  </si>
  <si>
    <t>IV НЕДЕЛЯ</t>
  </si>
  <si>
    <t xml:space="preserve">Рыба тушенная с овощами </t>
  </si>
  <si>
    <t xml:space="preserve">    </t>
  </si>
  <si>
    <t>Котлета из птицы "Ряба"</t>
  </si>
  <si>
    <t>Жаркое с мясом</t>
  </si>
  <si>
    <t>Компот из сухофруктов (курага)</t>
  </si>
  <si>
    <t>Икра свекольная</t>
  </si>
  <si>
    <t>Мясо тушеное</t>
  </si>
  <si>
    <t xml:space="preserve">   </t>
  </si>
  <si>
    <t xml:space="preserve">  </t>
  </si>
  <si>
    <t>цена, руб/кг</t>
  </si>
  <si>
    <t>на 20 дней на 1 ребенка, гр</t>
  </si>
  <si>
    <t>Нормы расходов на питение на одного ребенка в день</t>
  </si>
  <si>
    <t>день 1</t>
  </si>
  <si>
    <t>стоимость</t>
  </si>
  <si>
    <t>день 2</t>
  </si>
  <si>
    <t>день 3</t>
  </si>
  <si>
    <t>день 4</t>
  </si>
  <si>
    <t>день 5</t>
  </si>
  <si>
    <t>день 6</t>
  </si>
  <si>
    <t>день 7</t>
  </si>
  <si>
    <t xml:space="preserve">стоимость </t>
  </si>
  <si>
    <t>день 8</t>
  </si>
  <si>
    <t>день 9</t>
  </si>
  <si>
    <t xml:space="preserve">день 10 </t>
  </si>
  <si>
    <t>день 11</t>
  </si>
  <si>
    <t xml:space="preserve">день 12 </t>
  </si>
  <si>
    <t>день 13</t>
  </si>
  <si>
    <t>день 14</t>
  </si>
  <si>
    <t>день 15</t>
  </si>
  <si>
    <t xml:space="preserve">день 16 </t>
  </si>
  <si>
    <t>день 17</t>
  </si>
  <si>
    <t>день 18</t>
  </si>
  <si>
    <t>день 19</t>
  </si>
  <si>
    <t>день 20</t>
  </si>
  <si>
    <t>Хлеб пшеничный</t>
  </si>
  <si>
    <t>Хлеб ржано-пшеничный</t>
  </si>
  <si>
    <t>Картофель</t>
  </si>
  <si>
    <t>Лук репчатый</t>
  </si>
  <si>
    <t>Морковь</t>
  </si>
  <si>
    <t>Чеснок свежий</t>
  </si>
  <si>
    <t>Яблоко</t>
  </si>
  <si>
    <t>Филе птицы замороженное</t>
  </si>
  <si>
    <t xml:space="preserve">Яйцо </t>
  </si>
  <si>
    <t xml:space="preserve">Говядина </t>
  </si>
  <si>
    <t>Молоко 2,5%</t>
  </si>
  <si>
    <t>Масло сливочное 72,5%</t>
  </si>
  <si>
    <t>Сметана 10%</t>
  </si>
  <si>
    <t>Крупа гречневая</t>
  </si>
  <si>
    <t xml:space="preserve">Рис </t>
  </si>
  <si>
    <t>Мука пшеничная</t>
  </si>
  <si>
    <t>Томатная паста</t>
  </si>
  <si>
    <t>Сахар-песок</t>
  </si>
  <si>
    <t>Масло подсолнечное</t>
  </si>
  <si>
    <t>Соль поваренная йодированная</t>
  </si>
  <si>
    <t>Чай черный заварной</t>
  </si>
  <si>
    <t>Шиповник сухой</t>
  </si>
  <si>
    <t>Сухофрукты</t>
  </si>
  <si>
    <t>Лавровый лист</t>
  </si>
  <si>
    <t>Кислота лимонная</t>
  </si>
  <si>
    <t>Зелень сушеная</t>
  </si>
  <si>
    <t>Свекла</t>
  </si>
  <si>
    <t>Курага</t>
  </si>
  <si>
    <t xml:space="preserve">Капуста </t>
  </si>
  <si>
    <t>18,4/15,8/13/267,7</t>
  </si>
  <si>
    <t xml:space="preserve">Кисель витаминизир </t>
  </si>
  <si>
    <t>Отвар шиповника</t>
  </si>
  <si>
    <t xml:space="preserve">Кисель витаминизированный </t>
  </si>
  <si>
    <t>0/0/24,2/97,6</t>
  </si>
  <si>
    <t>119/            120</t>
  </si>
  <si>
    <t>24,36/10,36/28,56/305,2</t>
  </si>
  <si>
    <t>98/             124</t>
  </si>
  <si>
    <t>Коктейль молочный</t>
  </si>
  <si>
    <t>52/4/21/138</t>
  </si>
  <si>
    <t>б/н</t>
  </si>
  <si>
    <t>Куры потр. 1 кат</t>
  </si>
  <si>
    <t xml:space="preserve">Сок 0,2 </t>
  </si>
  <si>
    <t>2,13/0,21/13,26/72          1,71/0,33/11,16/54,39</t>
  </si>
  <si>
    <t>Сок фруктовый в ассортименте</t>
  </si>
  <si>
    <t>0,8/0,2/23,2/94,9</t>
  </si>
  <si>
    <t>Огурцы порционные</t>
  </si>
  <si>
    <t>Горошек консервированный</t>
  </si>
  <si>
    <t>Гуляш</t>
  </si>
  <si>
    <t>Огурец свежий</t>
  </si>
  <si>
    <t>Апельсин</t>
  </si>
  <si>
    <t>Соль для обр фруктов и овощей</t>
  </si>
  <si>
    <t>Щи с мясом и сметаной</t>
  </si>
  <si>
    <t>Кукуруза консервированная</t>
  </si>
  <si>
    <t>Уха с рыбой</t>
  </si>
  <si>
    <t>Свекольник с мясом и сметаной</t>
  </si>
  <si>
    <t>Филе птицы в кисло-сладком соусе</t>
  </si>
  <si>
    <t>Суп картофельный с мясом</t>
  </si>
  <si>
    <t>Щи вегетарианские со сметаной</t>
  </si>
  <si>
    <t>Печень по-строгановки</t>
  </si>
  <si>
    <t>Курица запеченная с соусом и зеленью</t>
  </si>
  <si>
    <t>Суп гороховый с мясом</t>
  </si>
  <si>
    <t>Борщ с мясом и сметаной</t>
  </si>
  <si>
    <t>Рассольник мясом и сметаной</t>
  </si>
  <si>
    <t>Филе птицы тушеное с овощами</t>
  </si>
  <si>
    <t>Каша перловая рассыпчатая с маслом</t>
  </si>
  <si>
    <t>Фрикадельки куриные с красным соусом</t>
  </si>
  <si>
    <t>Крахмал</t>
  </si>
  <si>
    <t>Печень гов</t>
  </si>
  <si>
    <t>Горох колотый</t>
  </si>
  <si>
    <t>Огурцы консервир</t>
  </si>
  <si>
    <t>Крупа перловая</t>
  </si>
  <si>
    <t xml:space="preserve">                                                      ШКОЛЬНЫХ ОБЕДОВ ДЛЯ ОБУЧАЮЩИХСЯ 1-4 классов</t>
  </si>
  <si>
    <t xml:space="preserve">24/          10 </t>
  </si>
  <si>
    <t>1,32/0,24/8,82/40,8</t>
  </si>
  <si>
    <t>0,42/0,06/1,02/   6,18</t>
  </si>
  <si>
    <t>7,74/4,86/48,24/ 268,38</t>
  </si>
  <si>
    <t>4,32/5,94/29,52/ 187,92</t>
  </si>
  <si>
    <t>1,86/0,12/4,26/24,6</t>
  </si>
  <si>
    <t>15,3/8,6/3,7/153,5</t>
  </si>
  <si>
    <t>26,7/22,04/1,78/ 310,19</t>
  </si>
  <si>
    <t>7,18/10,98/10,93/ 172,55</t>
  </si>
  <si>
    <t>21,9/3,8/1,4/127</t>
  </si>
  <si>
    <t>0,8/0/22,6/92        1,8/0,4/16,2/86</t>
  </si>
  <si>
    <t>24/ 112/1</t>
  </si>
  <si>
    <t>4,26/0,42/26,52/144      26,28/0,44/14,88/72,52</t>
  </si>
  <si>
    <t>7,25/6/6,5/121,75</t>
  </si>
  <si>
    <t>Макароны отварные с маслом</t>
  </si>
  <si>
    <t>Макароны</t>
  </si>
  <si>
    <t>15,49/17,98/5,79/ 249,12</t>
  </si>
  <si>
    <t>Суп куриный с рисом</t>
  </si>
  <si>
    <t>5,5/9,5/11,5/154</t>
  </si>
  <si>
    <t>все фрукты пересмотреть после цен</t>
  </si>
  <si>
    <t>0/0/21/84</t>
  </si>
  <si>
    <t>Десерт фруктовый (дой-пак) в ассортименте</t>
  </si>
  <si>
    <t>3,96/5,94/38,7/ 223,74</t>
  </si>
  <si>
    <t>20,7/17,7/2,85/ 250,65</t>
  </si>
  <si>
    <t>14,47/9,82/9,06/ 173,57</t>
  </si>
  <si>
    <t xml:space="preserve"> </t>
  </si>
  <si>
    <t>7,5/7,85/8,9/137,17</t>
  </si>
  <si>
    <t>Компот из сухофруктов</t>
  </si>
  <si>
    <t xml:space="preserve">0,4/0/27/110 </t>
  </si>
  <si>
    <t xml:space="preserve">Котлета из птицы </t>
  </si>
  <si>
    <t>Картофель отварной с маслом и зеленью</t>
  </si>
  <si>
    <t>Суп овощной смясом и сметаной</t>
  </si>
  <si>
    <t>7,55/7,97/13,97/ 158,07</t>
  </si>
  <si>
    <t>Котлета мясная/Гуляш</t>
  </si>
  <si>
    <t xml:space="preserve">19,16/16,64/8,74/ 261,98/ 16,54/15,5/3,67/ 220,5             </t>
  </si>
  <si>
    <t>7,22/6,87/13,5/ 144,62</t>
  </si>
  <si>
    <t>20,14/18,94/4,08/ 267,62</t>
  </si>
  <si>
    <t>2,12/3,47/8,97/   76,8</t>
  </si>
  <si>
    <t>60/ 50</t>
  </si>
  <si>
    <t xml:space="preserve">4,26/0,42/26,52/144     2,85/0,55/18,6/90,65      </t>
  </si>
  <si>
    <t>30/ 20</t>
  </si>
  <si>
    <t>2,13/0,21/13,26/72     1,14/0,22/7,44/36,26</t>
  </si>
  <si>
    <t>50/ 45</t>
  </si>
  <si>
    <t>3,55/0,35/22,1/120      2,56/0,49/16,74/81,58</t>
  </si>
  <si>
    <t>45/    25</t>
  </si>
  <si>
    <t>3,19/0,31/19,89/ 108                          1,42/ 0,27/9,3/45,32</t>
  </si>
  <si>
    <t xml:space="preserve">11,5/7,05/17,02/176,47   </t>
  </si>
  <si>
    <t>Свинина</t>
  </si>
  <si>
    <t>Рис обработанный паром</t>
  </si>
  <si>
    <t>Куркума</t>
  </si>
  <si>
    <t>Сыр тв</t>
  </si>
  <si>
    <t>Паприка</t>
  </si>
  <si>
    <t xml:space="preserve">Плов с мясоми куркумой </t>
  </si>
  <si>
    <t>2,16/7,11/11,61/ 121,24</t>
  </si>
  <si>
    <t>7,35/11,02/12/ 177,75</t>
  </si>
  <si>
    <t xml:space="preserve">Биточек из птицы золотистый </t>
  </si>
  <si>
    <t>23,32/22,71/5,13/ 321,82</t>
  </si>
  <si>
    <t xml:space="preserve">Запеканка из рыбы </t>
  </si>
  <si>
    <t>15,63/10,62/7,07/ 186,78</t>
  </si>
  <si>
    <t>3,94/9,37/25,83/204,26</t>
  </si>
  <si>
    <t>7,75/7,9715,37/ 164,5</t>
  </si>
  <si>
    <t>Плов с курицей</t>
  </si>
  <si>
    <t>Компот из свежих плодов</t>
  </si>
  <si>
    <t>0,2/0/16,3/66,6</t>
  </si>
  <si>
    <t>Суп картофельный с мясными фрикадельками</t>
  </si>
  <si>
    <t>10,75/10,5/13,5/ 192,25</t>
  </si>
  <si>
    <t xml:space="preserve">Рыба запеченая с сыром </t>
  </si>
  <si>
    <t>21,4/3,8/3,5/134,3</t>
  </si>
  <si>
    <t>2,13/0,21/13,26/72     1,42/0,279,3/45,32</t>
  </si>
  <si>
    <t>3,94/9,37/25,83/ 204,26</t>
  </si>
  <si>
    <t>Бефстроганов</t>
  </si>
  <si>
    <t>18,87/32,14/4/ 384,44</t>
  </si>
  <si>
    <t xml:space="preserve">Филе птицы ароматное </t>
  </si>
  <si>
    <t>21,58/28,54/1,06/ 350,17</t>
  </si>
  <si>
    <t>Картофель запеченный</t>
  </si>
  <si>
    <t>3,97/6,67/31,19/ 200,48</t>
  </si>
  <si>
    <t>45/ 25</t>
  </si>
  <si>
    <t>1,42/0,14/8,84/48      1,14/0,22/7,44/36,26</t>
  </si>
  <si>
    <t>3,19/0,31/19,89/108         1,42/0,27/9,3/45,32</t>
  </si>
  <si>
    <t>20/ 20</t>
  </si>
  <si>
    <t>30/ 25</t>
  </si>
  <si>
    <t>1,42/0,14/8,84/48     1,42/0,279,3/45,32</t>
  </si>
  <si>
    <t>20/18,43/3,22/258,7</t>
  </si>
  <si>
    <t>30/ 30</t>
  </si>
  <si>
    <t>Батончик фруктовый неглазированный</t>
  </si>
  <si>
    <t xml:space="preserve">                                                Январь - Февраль 2024г.</t>
  </si>
  <si>
    <t>20/   20</t>
  </si>
  <si>
    <t>26,54/50,87/41,94/736,99</t>
  </si>
  <si>
    <t>0,54/0,3/11,2/54</t>
  </si>
  <si>
    <t>3,99/4,57/31,24/181,35</t>
  </si>
  <si>
    <t>29,68/17,36/44,52/452,76</t>
  </si>
  <si>
    <t xml:space="preserve">                                                      ШКОЛЬНЫХ ОБЕДОВ ДЛЯ ОБУЧАЮЩИХСЯ 5-11 классов</t>
  </si>
  <si>
    <t>Горбуша</t>
  </si>
  <si>
    <t>Биточек из птицы "Нежный"</t>
  </si>
  <si>
    <t>Рыба запеченая с сыром /       Зраза рыбная ленивая</t>
  </si>
  <si>
    <t>21,4/3,8/3,5/134,3/             18,22/7,33/16,04/231,2</t>
  </si>
  <si>
    <t>№ ттк</t>
  </si>
  <si>
    <t>24/     112/1</t>
  </si>
  <si>
    <t>Плов с мясоми куркумой (свинина/говядина)</t>
  </si>
  <si>
    <t>23,92/44,73/38,32/655,2     26,64//10,8/36,48/350,64</t>
  </si>
  <si>
    <t>146/ 127</t>
  </si>
  <si>
    <t>152/           89</t>
  </si>
  <si>
    <t>119/     120</t>
  </si>
  <si>
    <t>119/      120</t>
  </si>
  <si>
    <t xml:space="preserve">119/       120 </t>
  </si>
  <si>
    <t>119/    120</t>
  </si>
  <si>
    <t xml:space="preserve">Котлета из птицы                   </t>
  </si>
  <si>
    <t>Котлета мясная/Гуляш(говядина или свинина)</t>
  </si>
  <si>
    <t xml:space="preserve">19,16/16,64/8,74/ 261,98/ 16,54/15,5/3,67/ 220,5 (15,18/24,94/3,67/302,3)            </t>
  </si>
  <si>
    <t>Гуляш(говядина или свинина)</t>
  </si>
  <si>
    <t xml:space="preserve">16,54/15,5/3,67/ 220,5 (15,18/24,94/3,67/302,3)            </t>
  </si>
  <si>
    <t>1-4кл Осень 2024</t>
  </si>
  <si>
    <t xml:space="preserve">     </t>
  </si>
  <si>
    <t>Кета</t>
  </si>
  <si>
    <t xml:space="preserve">Вафля </t>
  </si>
  <si>
    <t>Вафля мягкая</t>
  </si>
  <si>
    <t>Вафля мягкая  в ассортименте</t>
  </si>
  <si>
    <t>1,12/1,32/30,92/ 141,6</t>
  </si>
  <si>
    <t>Суп из овощей с пшеном и мясом</t>
  </si>
  <si>
    <t>7/6,75/7,75/119,25</t>
  </si>
  <si>
    <t>Крупа пшено</t>
  </si>
  <si>
    <t>Огурец консервированный</t>
  </si>
  <si>
    <t>6,57/0,11/2,42/12,08</t>
  </si>
  <si>
    <t>23,52/22,26/28,7/ 409,05</t>
  </si>
  <si>
    <t>Мясные колобки</t>
  </si>
  <si>
    <t>17,99/14,98/12,23/ 256,88</t>
  </si>
  <si>
    <t>3,72/6,84/38,16/157,14</t>
  </si>
  <si>
    <t>Сложный гарнир (картофельное пюре/капуста тушеная)</t>
  </si>
  <si>
    <t>7,74/4,86/4824/ 268,38</t>
  </si>
  <si>
    <t>Салат из капусты с морковью</t>
  </si>
  <si>
    <t>1,5/8,1/12,4/126,5</t>
  </si>
  <si>
    <t>Салат из морской капусты (пром пр)</t>
  </si>
  <si>
    <t>Морская капуста</t>
  </si>
  <si>
    <t>0,46/8,78/1,38/85,92</t>
  </si>
  <si>
    <t>Десерт фруктовый</t>
  </si>
  <si>
    <t>Консервы из  морской капусты (пром пр)</t>
  </si>
  <si>
    <t>5-11 кл Осень 2024</t>
  </si>
  <si>
    <t xml:space="preserve">                                                сентябрь-октябрь  2024г.</t>
  </si>
  <si>
    <t>0,4/0/11,3/46        0,9/0,0,2/16,2/86</t>
  </si>
  <si>
    <t>438/а</t>
  </si>
  <si>
    <t>0/0/15/60</t>
  </si>
  <si>
    <t xml:space="preserve">19,16/16,64/8,74/ 261,98/ 16,54/15,5/3,67/220,5 (15,18/24,94/3,67/302,3)            </t>
  </si>
  <si>
    <t xml:space="preserve">11,5/7,05/17,02/ 176,47   </t>
  </si>
  <si>
    <t>Кондитерские изделия</t>
  </si>
  <si>
    <t>1,65/15/32,35/269,5</t>
  </si>
  <si>
    <t>5-11 кл Осень 2024 без салата</t>
  </si>
  <si>
    <t>1-4кл Осень 2024 без салата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</si>
</sst>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0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5" xfId="0" applyFont="1" applyFill="1" applyBorder="1"/>
    <xf numFmtId="0" fontId="2" fillId="2" borderId="5" xfId="0" applyFont="1" applyFill="1" applyBorder="1"/>
    <xf numFmtId="2" fontId="0" fillId="0" borderId="0" xfId="0" applyNumberFormat="1"/>
    <xf numFmtId="0" fontId="0" fillId="2" borderId="1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4" borderId="1" xfId="0" applyFill="1" applyBorder="1"/>
    <xf numFmtId="0" fontId="0" fillId="4" borderId="15" xfId="0" applyFill="1" applyBorder="1"/>
    <xf numFmtId="0" fontId="0" fillId="4" borderId="2" xfId="0" applyFill="1" applyBorder="1"/>
    <xf numFmtId="0" fontId="0" fillId="0" borderId="16" xfId="0" applyFont="1" applyFill="1" applyBorder="1"/>
    <xf numFmtId="0" fontId="0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6" xfId="0" applyFont="1" applyFill="1" applyBorder="1" applyAlignment="1">
      <alignment horizontal="center" wrapText="1"/>
    </xf>
    <xf numFmtId="0" fontId="4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6" fillId="0" borderId="9" xfId="0" applyNumberFormat="1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/>
    </xf>
    <xf numFmtId="0" fontId="0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ont="1" applyFill="1" applyBorder="1"/>
    <xf numFmtId="0" fontId="6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wrapText="1"/>
    </xf>
    <xf numFmtId="0" fontId="8" fillId="0" borderId="0" xfId="0" applyFont="1"/>
    <xf numFmtId="0" fontId="9" fillId="0" borderId="6" xfId="0" applyFont="1" applyFill="1" applyBorder="1" applyAlignment="1">
      <alignment horizontal="center" wrapText="1"/>
    </xf>
    <xf numFmtId="2" fontId="0" fillId="0" borderId="14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18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8" fillId="0" borderId="6" xfId="0" applyFont="1" applyFill="1" applyBorder="1"/>
    <xf numFmtId="0" fontId="8" fillId="0" borderId="6" xfId="0" applyFont="1" applyBorder="1"/>
    <xf numFmtId="0" fontId="8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4" fontId="8" fillId="3" borderId="6" xfId="0" applyNumberFormat="1" applyFont="1" applyFill="1" applyBorder="1" applyAlignment="1">
      <alignment horizontal="center" vertical="center"/>
    </xf>
    <xf numFmtId="0" fontId="0" fillId="3" borderId="0" xfId="0" applyFill="1"/>
    <xf numFmtId="0" fontId="9" fillId="0" borderId="13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wrapText="1"/>
    </xf>
    <xf numFmtId="0" fontId="0" fillId="5" borderId="0" xfId="0" applyFill="1"/>
    <xf numFmtId="0" fontId="7" fillId="0" borderId="6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8" fillId="0" borderId="14" xfId="0" applyFont="1" applyFill="1" applyBorder="1"/>
    <xf numFmtId="0" fontId="8" fillId="0" borderId="6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wrapText="1"/>
    </xf>
    <xf numFmtId="0" fontId="6" fillId="0" borderId="23" xfId="0" applyFont="1" applyFill="1" applyBorder="1" applyAlignment="1">
      <alignment horizontal="center"/>
    </xf>
    <xf numFmtId="0" fontId="0" fillId="0" borderId="8" xfId="0" applyBorder="1"/>
    <xf numFmtId="0" fontId="11" fillId="0" borderId="6" xfId="0" applyFont="1" applyFill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wrapText="1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19"/>
  <sheetViews>
    <sheetView topLeftCell="A63" zoomScaleNormal="100" workbookViewId="0">
      <selection activeCell="AU84" sqref="AU84"/>
    </sheetView>
  </sheetViews>
  <sheetFormatPr defaultRowHeight="15"/>
  <cols>
    <col min="1" max="1" width="3.7109375" customWidth="1"/>
    <col min="2" max="2" width="38.140625" customWidth="1"/>
    <col min="3" max="3" width="12.28515625" hidden="1" customWidth="1"/>
    <col min="4" max="4" width="21" hidden="1" customWidth="1"/>
    <col min="5" max="5" width="17.85546875" hidden="1" customWidth="1"/>
    <col min="6" max="6" width="9.140625" hidden="1" customWidth="1"/>
    <col min="7" max="7" width="9.140625" customWidth="1"/>
    <col min="8" max="8" width="9.140625" hidden="1" customWidth="1"/>
    <col min="9" max="9" width="9.140625" customWidth="1"/>
    <col min="10" max="10" width="9.140625" hidden="1" customWidth="1"/>
    <col min="11" max="11" width="9.140625" customWidth="1"/>
    <col min="12" max="12" width="9.140625" hidden="1" customWidth="1"/>
    <col min="13" max="13" width="9.140625" customWidth="1"/>
    <col min="14" max="14" width="9.140625" hidden="1" customWidth="1"/>
    <col min="15" max="15" width="9.140625" customWidth="1"/>
    <col min="16" max="16" width="9.140625" hidden="1" customWidth="1"/>
    <col min="17" max="17" width="9.140625" customWidth="1"/>
    <col min="18" max="18" width="9.140625" hidden="1" customWidth="1"/>
    <col min="19" max="19" width="9.140625" customWidth="1"/>
    <col min="20" max="20" width="9.140625" hidden="1" customWidth="1"/>
    <col min="21" max="21" width="9.140625" customWidth="1"/>
    <col min="22" max="22" width="9.140625" hidden="1" customWidth="1"/>
    <col min="23" max="23" width="9.140625" customWidth="1"/>
    <col min="24" max="24" width="9.140625" hidden="1" customWidth="1"/>
    <col min="25" max="25" width="9.140625" customWidth="1"/>
    <col min="26" max="26" width="9.140625" hidden="1" customWidth="1"/>
    <col min="27" max="27" width="9.140625" customWidth="1"/>
    <col min="28" max="28" width="9.140625" hidden="1" customWidth="1"/>
    <col min="29" max="29" width="9.140625" customWidth="1"/>
    <col min="30" max="30" width="9.140625" hidden="1" customWidth="1"/>
    <col min="31" max="31" width="9.140625" customWidth="1"/>
    <col min="32" max="32" width="9.140625" hidden="1" customWidth="1"/>
    <col min="33" max="33" width="9.140625" customWidth="1"/>
    <col min="34" max="34" width="11.5703125" hidden="1" customWidth="1"/>
    <col min="35" max="35" width="9.140625" customWidth="1"/>
    <col min="36" max="36" width="9.140625" hidden="1" customWidth="1"/>
    <col min="37" max="37" width="9.140625" customWidth="1"/>
    <col min="38" max="38" width="9.140625" hidden="1" customWidth="1"/>
    <col min="39" max="39" width="9.140625" customWidth="1"/>
    <col min="40" max="40" width="9.140625" hidden="1" customWidth="1"/>
    <col min="41" max="41" width="9.140625" customWidth="1"/>
    <col min="42" max="42" width="9.140625" hidden="1" customWidth="1"/>
    <col min="43" max="43" width="9.140625" customWidth="1"/>
    <col min="44" max="44" width="9.140625" hidden="1" customWidth="1"/>
    <col min="46" max="46" width="9.140625" hidden="1" customWidth="1"/>
  </cols>
  <sheetData>
    <row r="1" spans="1:47" ht="15" customHeight="1">
      <c r="G1" t="s">
        <v>243</v>
      </c>
    </row>
    <row r="2" spans="1:47" ht="15" customHeight="1"/>
    <row r="4" spans="1:47">
      <c r="S4" t="s">
        <v>33</v>
      </c>
    </row>
    <row r="5" spans="1:47">
      <c r="B5" t="s">
        <v>242</v>
      </c>
    </row>
    <row r="6" spans="1:47" ht="14.25" customHeight="1">
      <c r="A6" s="55" t="s">
        <v>32</v>
      </c>
      <c r="B6" s="73" t="s">
        <v>33</v>
      </c>
      <c r="C6" s="56" t="s">
        <v>34</v>
      </c>
      <c r="D6" s="56" t="s">
        <v>35</v>
      </c>
      <c r="E6" s="56" t="s">
        <v>36</v>
      </c>
      <c r="F6" s="56"/>
      <c r="G6" s="57" t="s">
        <v>37</v>
      </c>
      <c r="H6" s="57" t="s">
        <v>38</v>
      </c>
      <c r="I6" s="57" t="s">
        <v>39</v>
      </c>
      <c r="J6" s="57" t="s">
        <v>38</v>
      </c>
      <c r="K6" s="57" t="s">
        <v>40</v>
      </c>
      <c r="L6" s="57" t="s">
        <v>38</v>
      </c>
      <c r="M6" s="57" t="s">
        <v>41</v>
      </c>
      <c r="N6" s="57" t="s">
        <v>38</v>
      </c>
      <c r="O6" s="57" t="s">
        <v>42</v>
      </c>
      <c r="P6" s="57" t="s">
        <v>38</v>
      </c>
      <c r="Q6" s="57" t="s">
        <v>43</v>
      </c>
      <c r="R6" s="57" t="s">
        <v>38</v>
      </c>
      <c r="S6" s="57" t="s">
        <v>44</v>
      </c>
      <c r="T6" s="57" t="s">
        <v>45</v>
      </c>
      <c r="U6" s="57" t="s">
        <v>46</v>
      </c>
      <c r="V6" s="57" t="s">
        <v>38</v>
      </c>
      <c r="W6" s="57" t="s">
        <v>47</v>
      </c>
      <c r="X6" s="57" t="s">
        <v>38</v>
      </c>
      <c r="Y6" s="57" t="s">
        <v>48</v>
      </c>
      <c r="Z6" s="57" t="s">
        <v>45</v>
      </c>
      <c r="AA6" s="57" t="s">
        <v>49</v>
      </c>
      <c r="AB6" s="57" t="s">
        <v>45</v>
      </c>
      <c r="AC6" s="57" t="s">
        <v>50</v>
      </c>
      <c r="AD6" s="57" t="s">
        <v>45</v>
      </c>
      <c r="AE6" s="57" t="s">
        <v>51</v>
      </c>
      <c r="AF6" s="57" t="s">
        <v>45</v>
      </c>
      <c r="AG6" s="57" t="s">
        <v>52</v>
      </c>
      <c r="AH6" s="57" t="s">
        <v>45</v>
      </c>
      <c r="AI6" s="57" t="s">
        <v>53</v>
      </c>
      <c r="AJ6" s="57" t="s">
        <v>38</v>
      </c>
      <c r="AK6" s="57" t="s">
        <v>54</v>
      </c>
      <c r="AL6" s="57" t="s">
        <v>45</v>
      </c>
      <c r="AM6" s="57" t="s">
        <v>55</v>
      </c>
      <c r="AN6" s="58" t="s">
        <v>45</v>
      </c>
      <c r="AO6" s="58" t="s">
        <v>56</v>
      </c>
      <c r="AP6" s="58" t="s">
        <v>38</v>
      </c>
      <c r="AQ6" s="58" t="s">
        <v>57</v>
      </c>
      <c r="AR6" s="58" t="s">
        <v>45</v>
      </c>
      <c r="AS6" s="58" t="s">
        <v>58</v>
      </c>
      <c r="AT6" s="58" t="s">
        <v>45</v>
      </c>
    </row>
    <row r="7" spans="1:47" ht="18.75">
      <c r="A7" s="58">
        <v>1</v>
      </c>
      <c r="B7" s="70" t="s">
        <v>59</v>
      </c>
      <c r="C7" s="79">
        <v>69</v>
      </c>
      <c r="D7" s="60">
        <f t="shared" ref="D7:D42" si="0">SUM(G7+I7+K7+M7+O7+Q7+S7+U7+W7+Y7+AA7+AC7+AE7+AG7+AI7+AK7+AM7+AO7+AQ7+AS7)</f>
        <v>626.5</v>
      </c>
      <c r="E7" s="61">
        <f t="shared" ref="E7:E19" si="1">D7/20</f>
        <v>31.324999999999999</v>
      </c>
      <c r="F7" s="61">
        <f>E7*C7/1000</f>
        <v>2.1614249999999999</v>
      </c>
      <c r="G7" s="51">
        <v>20</v>
      </c>
      <c r="H7" s="52">
        <f t="shared" ref="H7:H26" si="2">G7*C7/1000</f>
        <v>1.38</v>
      </c>
      <c r="I7" s="51">
        <v>30</v>
      </c>
      <c r="J7" s="52">
        <f t="shared" ref="J7:J60" si="3">I7*C7/1000</f>
        <v>2.0699999999999998</v>
      </c>
      <c r="K7" s="51">
        <v>20</v>
      </c>
      <c r="L7" s="52">
        <f t="shared" ref="L7:L60" si="4">K7*C7/1000</f>
        <v>1.38</v>
      </c>
      <c r="M7" s="51">
        <v>30</v>
      </c>
      <c r="N7" s="52">
        <f>M7*C7/1000</f>
        <v>2.0699999999999998</v>
      </c>
      <c r="O7" s="51">
        <v>60</v>
      </c>
      <c r="P7" s="52">
        <f>O7*C7/1000</f>
        <v>4.1399999999999997</v>
      </c>
      <c r="Q7" s="51">
        <v>30</v>
      </c>
      <c r="R7" s="52">
        <f>Q7*C7/1000</f>
        <v>2.0699999999999998</v>
      </c>
      <c r="S7" s="51">
        <v>50</v>
      </c>
      <c r="T7" s="52">
        <f>S7*C7/1000</f>
        <v>3.45</v>
      </c>
      <c r="U7" s="51">
        <v>45</v>
      </c>
      <c r="V7" s="52">
        <f>U7*C7/1000</f>
        <v>3.105</v>
      </c>
      <c r="W7" s="51">
        <v>20</v>
      </c>
      <c r="X7" s="52">
        <f>W7*C7/1000</f>
        <v>1.38</v>
      </c>
      <c r="Y7" s="51">
        <v>60</v>
      </c>
      <c r="Z7" s="52">
        <f t="shared" ref="Z7:Z54" si="5">Y7*C7/1000</f>
        <v>4.1399999999999997</v>
      </c>
      <c r="AA7" s="51">
        <v>20</v>
      </c>
      <c r="AB7" s="52">
        <f t="shared" ref="AB7:AB53" si="6">AA7*C7/1000</f>
        <v>1.38</v>
      </c>
      <c r="AC7" s="51">
        <v>20</v>
      </c>
      <c r="AD7" s="52">
        <f t="shared" ref="AD7:AD57" si="7">AC7*C7/1000</f>
        <v>1.38</v>
      </c>
      <c r="AE7" s="51">
        <v>30</v>
      </c>
      <c r="AF7" s="52">
        <f>AE7*C7/1000</f>
        <v>2.0699999999999998</v>
      </c>
      <c r="AG7" s="51">
        <v>29</v>
      </c>
      <c r="AH7" s="52">
        <f t="shared" ref="AH7:AH55" si="8">AG7*C7/1000</f>
        <v>2.0009999999999999</v>
      </c>
      <c r="AI7" s="51">
        <v>20</v>
      </c>
      <c r="AJ7" s="52">
        <f t="shared" ref="AJ7:AJ51" si="9">AI7*C7/1000</f>
        <v>1.38</v>
      </c>
      <c r="AK7" s="51">
        <v>45</v>
      </c>
      <c r="AL7" s="52">
        <f t="shared" ref="AL7:AL54" si="10">AK7*C7/1000</f>
        <v>3.105</v>
      </c>
      <c r="AM7" s="51">
        <v>20</v>
      </c>
      <c r="AN7" s="52">
        <f t="shared" ref="AN7:AN54" si="11">AM7*C7/1000</f>
        <v>1.38</v>
      </c>
      <c r="AO7" s="51">
        <v>27.5</v>
      </c>
      <c r="AP7" s="52">
        <f t="shared" ref="AP7:AP54" si="12">AO7*C7/1000</f>
        <v>1.8975</v>
      </c>
      <c r="AQ7" s="51">
        <v>20</v>
      </c>
      <c r="AR7" s="52">
        <f t="shared" ref="AR7:AR25" si="13">AQ7*C7/1000</f>
        <v>1.38</v>
      </c>
      <c r="AS7" s="51">
        <v>30</v>
      </c>
      <c r="AT7" s="52">
        <f t="shared" ref="AT7:AT53" si="14">AS7*C7/1000</f>
        <v>2.0699999999999998</v>
      </c>
      <c r="AU7">
        <f>SUM(G7+I7+K7+M7+O7+Q7+S7+U7+W7+Y7+AA7+AC7+AE7+AG7+AI7+AK7+AM7+AO7+AQ7+AS7)</f>
        <v>626.5</v>
      </c>
    </row>
    <row r="8" spans="1:47" ht="18.75">
      <c r="A8" s="58">
        <v>2</v>
      </c>
      <c r="B8" s="70" t="s">
        <v>60</v>
      </c>
      <c r="C8" s="79">
        <v>82.87</v>
      </c>
      <c r="D8" s="60">
        <f t="shared" si="0"/>
        <v>515</v>
      </c>
      <c r="E8" s="61">
        <f t="shared" si="1"/>
        <v>25.75</v>
      </c>
      <c r="F8" s="61">
        <f>E8*C8/1000</f>
        <v>2.1339025</v>
      </c>
      <c r="G8" s="51">
        <v>20</v>
      </c>
      <c r="H8" s="52">
        <f t="shared" si="2"/>
        <v>1.6574</v>
      </c>
      <c r="I8" s="51">
        <v>20</v>
      </c>
      <c r="J8" s="52">
        <f t="shared" si="3"/>
        <v>1.6574</v>
      </c>
      <c r="K8" s="51">
        <v>20</v>
      </c>
      <c r="L8" s="52">
        <f t="shared" si="4"/>
        <v>1.6574</v>
      </c>
      <c r="M8" s="51">
        <v>20</v>
      </c>
      <c r="N8" s="52">
        <f t="shared" ref="N8:N60" si="15">M8*C8/1000</f>
        <v>1.6574</v>
      </c>
      <c r="O8" s="51">
        <v>50</v>
      </c>
      <c r="P8" s="52">
        <f t="shared" ref="P8:P60" si="16">O8*C8/1000</f>
        <v>4.1435000000000004</v>
      </c>
      <c r="Q8" s="51">
        <v>20</v>
      </c>
      <c r="R8" s="52">
        <f t="shared" ref="R8:R60" si="17">Q8*C8/1000</f>
        <v>1.6574</v>
      </c>
      <c r="S8" s="51">
        <v>45</v>
      </c>
      <c r="T8" s="52">
        <f t="shared" ref="T8:T60" si="18">S8*C8/1000</f>
        <v>3.7291500000000002</v>
      </c>
      <c r="U8" s="51">
        <v>25</v>
      </c>
      <c r="V8" s="52">
        <f t="shared" ref="V8:V60" si="19">U8*C8/1000</f>
        <v>2.0717500000000002</v>
      </c>
      <c r="W8" s="51">
        <v>20</v>
      </c>
      <c r="X8" s="52">
        <f t="shared" ref="X8:X60" si="20">W8*C8/1000</f>
        <v>1.6574</v>
      </c>
      <c r="Y8" s="51">
        <v>50</v>
      </c>
      <c r="Z8" s="52">
        <f t="shared" si="5"/>
        <v>4.1435000000000004</v>
      </c>
      <c r="AA8" s="51">
        <v>20</v>
      </c>
      <c r="AB8" s="52">
        <f t="shared" si="6"/>
        <v>1.6574</v>
      </c>
      <c r="AC8" s="51">
        <v>20</v>
      </c>
      <c r="AD8" s="52">
        <f t="shared" si="7"/>
        <v>1.6574</v>
      </c>
      <c r="AE8" s="51">
        <v>25</v>
      </c>
      <c r="AF8" s="52">
        <f t="shared" ref="AF8:AF9" si="21">AE8*C8/1000</f>
        <v>2.0717500000000002</v>
      </c>
      <c r="AG8" s="51">
        <v>20</v>
      </c>
      <c r="AH8" s="52">
        <f t="shared" si="8"/>
        <v>1.6574</v>
      </c>
      <c r="AI8" s="51">
        <v>20</v>
      </c>
      <c r="AJ8" s="52">
        <f t="shared" si="9"/>
        <v>1.6574</v>
      </c>
      <c r="AK8" s="51">
        <v>25</v>
      </c>
      <c r="AL8" s="52">
        <f t="shared" si="10"/>
        <v>2.0717500000000002</v>
      </c>
      <c r="AM8" s="51">
        <v>20</v>
      </c>
      <c r="AN8" s="52">
        <f t="shared" si="11"/>
        <v>1.6574</v>
      </c>
      <c r="AO8" s="51">
        <v>25</v>
      </c>
      <c r="AP8" s="52">
        <f t="shared" si="12"/>
        <v>2.0717500000000002</v>
      </c>
      <c r="AQ8" s="51">
        <v>20</v>
      </c>
      <c r="AR8" s="52">
        <f t="shared" si="13"/>
        <v>1.6574</v>
      </c>
      <c r="AS8" s="51">
        <v>30</v>
      </c>
      <c r="AT8" s="52">
        <f t="shared" si="14"/>
        <v>2.4861000000000004</v>
      </c>
    </row>
    <row r="9" spans="1:47" ht="18.75">
      <c r="A9" s="58">
        <v>3</v>
      </c>
      <c r="B9" s="70" t="s">
        <v>61</v>
      </c>
      <c r="C9" s="79">
        <v>18.98</v>
      </c>
      <c r="D9" s="60">
        <f t="shared" si="0"/>
        <v>2065.77</v>
      </c>
      <c r="E9" s="61">
        <f t="shared" si="1"/>
        <v>103.2885</v>
      </c>
      <c r="F9" s="61">
        <f t="shared" ref="F9:F17" si="22">E9*C9/1000</f>
        <v>1.96041573</v>
      </c>
      <c r="G9" s="51">
        <v>42.85</v>
      </c>
      <c r="H9" s="52">
        <f t="shared" si="2"/>
        <v>0.81329300000000004</v>
      </c>
      <c r="I9" s="51">
        <v>302.02</v>
      </c>
      <c r="J9" s="52">
        <f t="shared" si="3"/>
        <v>5.7323395999999995</v>
      </c>
      <c r="K9" s="52">
        <v>44.28</v>
      </c>
      <c r="L9" s="52">
        <f t="shared" si="4"/>
        <v>0.84043440000000014</v>
      </c>
      <c r="M9" s="51">
        <v>28.57</v>
      </c>
      <c r="N9" s="52">
        <f t="shared" si="15"/>
        <v>0.54225860000000004</v>
      </c>
      <c r="O9" s="51">
        <v>48.52</v>
      </c>
      <c r="P9" s="52">
        <f t="shared" si="16"/>
        <v>0.92090960000000011</v>
      </c>
      <c r="Q9" s="51"/>
      <c r="R9" s="52">
        <f t="shared" si="17"/>
        <v>0</v>
      </c>
      <c r="S9" s="51">
        <v>42.85</v>
      </c>
      <c r="T9" s="52">
        <f t="shared" si="18"/>
        <v>0.81329300000000004</v>
      </c>
      <c r="U9" s="52">
        <v>306</v>
      </c>
      <c r="V9" s="52">
        <f t="shared" si="19"/>
        <v>5.8078799999999999</v>
      </c>
      <c r="W9" s="51">
        <v>48.57</v>
      </c>
      <c r="X9" s="52">
        <f t="shared" si="20"/>
        <v>0.92185859999999997</v>
      </c>
      <c r="Y9" s="51">
        <v>283.99</v>
      </c>
      <c r="Z9" s="52">
        <f t="shared" si="5"/>
        <v>5.3901302000000006</v>
      </c>
      <c r="AA9" s="51">
        <v>88.57</v>
      </c>
      <c r="AB9" s="52">
        <f t="shared" si="6"/>
        <v>1.6810585999999998</v>
      </c>
      <c r="AC9" s="51">
        <v>107.14</v>
      </c>
      <c r="AD9" s="52">
        <f t="shared" si="7"/>
        <v>2.0335171999999999</v>
      </c>
      <c r="AE9" s="51">
        <v>42.85</v>
      </c>
      <c r="AF9" s="52">
        <f t="shared" si="21"/>
        <v>0.81329300000000004</v>
      </c>
      <c r="AG9" s="51">
        <v>22.14</v>
      </c>
      <c r="AH9" s="52">
        <f t="shared" si="8"/>
        <v>0.42021720000000007</v>
      </c>
      <c r="AI9" s="51">
        <v>163.86</v>
      </c>
      <c r="AJ9" s="52">
        <f t="shared" si="9"/>
        <v>3.1100628000000001</v>
      </c>
      <c r="AK9" s="51">
        <v>28.57</v>
      </c>
      <c r="AL9" s="52">
        <f t="shared" si="10"/>
        <v>0.54225860000000004</v>
      </c>
      <c r="AM9" s="51"/>
      <c r="AN9" s="52">
        <f t="shared" si="11"/>
        <v>0</v>
      </c>
      <c r="AO9" s="52">
        <v>269.27999999999997</v>
      </c>
      <c r="AP9" s="52">
        <f t="shared" si="12"/>
        <v>5.1109343999999988</v>
      </c>
      <c r="AQ9" s="51">
        <v>88.57</v>
      </c>
      <c r="AR9" s="52">
        <f t="shared" si="13"/>
        <v>1.6810585999999998</v>
      </c>
      <c r="AS9" s="51">
        <v>107.14</v>
      </c>
      <c r="AT9" s="52">
        <f t="shared" si="14"/>
        <v>2.0335171999999999</v>
      </c>
    </row>
    <row r="10" spans="1:47" ht="18.75">
      <c r="A10" s="58">
        <v>4</v>
      </c>
      <c r="B10" s="59" t="s">
        <v>62</v>
      </c>
      <c r="C10" s="79">
        <v>23.31</v>
      </c>
      <c r="D10" s="60">
        <f t="shared" si="0"/>
        <v>533.54</v>
      </c>
      <c r="E10" s="61">
        <f t="shared" si="1"/>
        <v>26.677</v>
      </c>
      <c r="F10" s="61">
        <f t="shared" si="22"/>
        <v>0.62184086999999999</v>
      </c>
      <c r="G10" s="51">
        <v>22.5</v>
      </c>
      <c r="H10" s="52">
        <f t="shared" si="2"/>
        <v>0.52447500000000002</v>
      </c>
      <c r="I10" s="51">
        <v>21.9</v>
      </c>
      <c r="J10" s="52">
        <f t="shared" si="3"/>
        <v>0.51048899999999997</v>
      </c>
      <c r="K10" s="52">
        <v>14.04</v>
      </c>
      <c r="L10" s="52">
        <f t="shared" si="4"/>
        <v>0.32727239999999996</v>
      </c>
      <c r="M10" s="51">
        <v>25.94</v>
      </c>
      <c r="N10" s="52">
        <f t="shared" si="15"/>
        <v>0.6046613999999999</v>
      </c>
      <c r="O10" s="51">
        <v>35.46</v>
      </c>
      <c r="P10" s="52">
        <f t="shared" si="16"/>
        <v>0.82657259999999999</v>
      </c>
      <c r="Q10" s="51">
        <v>39.04</v>
      </c>
      <c r="R10" s="52">
        <f t="shared" si="17"/>
        <v>0.9100223999999999</v>
      </c>
      <c r="S10" s="51">
        <v>14.04</v>
      </c>
      <c r="T10" s="52">
        <f t="shared" si="18"/>
        <v>0.32727239999999996</v>
      </c>
      <c r="U10" s="52">
        <v>47.37</v>
      </c>
      <c r="V10" s="52">
        <f t="shared" si="19"/>
        <v>1.1041946999999999</v>
      </c>
      <c r="W10" s="51">
        <v>14.04</v>
      </c>
      <c r="X10" s="52">
        <f t="shared" si="20"/>
        <v>0.32727239999999996</v>
      </c>
      <c r="Y10" s="51">
        <v>43.8</v>
      </c>
      <c r="Z10" s="52">
        <f t="shared" si="5"/>
        <v>1.0209779999999999</v>
      </c>
      <c r="AA10" s="51">
        <v>24.87</v>
      </c>
      <c r="AB10" s="52">
        <f t="shared" si="6"/>
        <v>0.57971969999999995</v>
      </c>
      <c r="AC10" s="51">
        <v>11.9</v>
      </c>
      <c r="AD10" s="52">
        <f t="shared" si="7"/>
        <v>0.277389</v>
      </c>
      <c r="AE10" s="51">
        <v>34.270000000000003</v>
      </c>
      <c r="AF10" s="52">
        <f t="shared" ref="AF10:AF57" si="23">AE10*C10/1000</f>
        <v>0.79883369999999998</v>
      </c>
      <c r="AG10" s="51">
        <v>24.75</v>
      </c>
      <c r="AH10" s="52">
        <f t="shared" si="8"/>
        <v>0.5769225</v>
      </c>
      <c r="AI10" s="51">
        <v>31.93</v>
      </c>
      <c r="AJ10" s="52">
        <f t="shared" si="9"/>
        <v>0.7442882999999999</v>
      </c>
      <c r="AK10" s="51">
        <v>14.04</v>
      </c>
      <c r="AL10" s="52">
        <f t="shared" si="10"/>
        <v>0.32727239999999996</v>
      </c>
      <c r="AM10" s="51">
        <v>39.04</v>
      </c>
      <c r="AN10" s="52">
        <f t="shared" si="11"/>
        <v>0.9100223999999999</v>
      </c>
      <c r="AO10" s="52">
        <v>23.56</v>
      </c>
      <c r="AP10" s="52">
        <f t="shared" si="12"/>
        <v>0.54918359999999999</v>
      </c>
      <c r="AQ10" s="51">
        <v>39.15</v>
      </c>
      <c r="AR10" s="52">
        <f t="shared" si="13"/>
        <v>0.91258649999999986</v>
      </c>
      <c r="AS10" s="51">
        <v>11.9</v>
      </c>
      <c r="AT10" s="52">
        <f t="shared" si="14"/>
        <v>0.277389</v>
      </c>
    </row>
    <row r="11" spans="1:47" ht="18.75">
      <c r="A11" s="58">
        <v>5</v>
      </c>
      <c r="B11" s="59" t="s">
        <v>87</v>
      </c>
      <c r="C11" s="79">
        <v>23.07</v>
      </c>
      <c r="D11" s="60">
        <f t="shared" si="0"/>
        <v>485.11</v>
      </c>
      <c r="E11" s="61">
        <f t="shared" si="1"/>
        <v>24.255500000000001</v>
      </c>
      <c r="F11" s="61">
        <f t="shared" si="22"/>
        <v>0.55957438500000001</v>
      </c>
      <c r="G11" s="51">
        <v>62.5</v>
      </c>
      <c r="H11" s="52">
        <f t="shared" si="2"/>
        <v>1.441875</v>
      </c>
      <c r="I11" s="51"/>
      <c r="J11" s="52">
        <f t="shared" si="3"/>
        <v>0</v>
      </c>
      <c r="K11" s="51"/>
      <c r="L11" s="52">
        <f t="shared" si="4"/>
        <v>0</v>
      </c>
      <c r="M11" s="51">
        <v>25</v>
      </c>
      <c r="N11" s="52">
        <f t="shared" si="15"/>
        <v>0.57674999999999998</v>
      </c>
      <c r="O11" s="51"/>
      <c r="P11" s="52">
        <f t="shared" si="16"/>
        <v>0</v>
      </c>
      <c r="Q11" s="51"/>
      <c r="R11" s="52">
        <f t="shared" si="17"/>
        <v>0</v>
      </c>
      <c r="S11" s="51">
        <v>62.5</v>
      </c>
      <c r="T11" s="52">
        <f t="shared" si="18"/>
        <v>1.441875</v>
      </c>
      <c r="U11" s="51"/>
      <c r="V11" s="52">
        <f t="shared" si="19"/>
        <v>0</v>
      </c>
      <c r="W11" s="51"/>
      <c r="X11" s="52">
        <f t="shared" si="20"/>
        <v>0</v>
      </c>
      <c r="Y11" s="51">
        <v>19.37</v>
      </c>
      <c r="Z11" s="52">
        <f t="shared" si="5"/>
        <v>0.44686590000000004</v>
      </c>
      <c r="AA11" s="51"/>
      <c r="AB11" s="52">
        <f t="shared" si="6"/>
        <v>0</v>
      </c>
      <c r="AC11" s="51"/>
      <c r="AD11" s="52">
        <f t="shared" si="7"/>
        <v>0</v>
      </c>
      <c r="AE11" s="51">
        <v>62.5</v>
      </c>
      <c r="AF11" s="52">
        <f t="shared" si="23"/>
        <v>1.441875</v>
      </c>
      <c r="AG11" s="51">
        <v>19.37</v>
      </c>
      <c r="AH11" s="52">
        <f t="shared" si="8"/>
        <v>0.44686590000000004</v>
      </c>
      <c r="AI11" s="51">
        <v>102</v>
      </c>
      <c r="AJ11" s="52">
        <f t="shared" si="9"/>
        <v>2.3531399999999998</v>
      </c>
      <c r="AK11" s="51">
        <v>25</v>
      </c>
      <c r="AL11" s="52">
        <f t="shared" si="10"/>
        <v>0.57674999999999998</v>
      </c>
      <c r="AM11" s="51"/>
      <c r="AN11" s="52">
        <f t="shared" si="11"/>
        <v>0</v>
      </c>
      <c r="AO11" s="51">
        <v>106.87</v>
      </c>
      <c r="AP11" s="52">
        <f t="shared" si="12"/>
        <v>2.4654909000000003</v>
      </c>
      <c r="AQ11" s="51"/>
      <c r="AR11" s="52">
        <f t="shared" si="13"/>
        <v>0</v>
      </c>
      <c r="AS11" s="51"/>
      <c r="AT11" s="52">
        <f t="shared" si="14"/>
        <v>0</v>
      </c>
    </row>
    <row r="12" spans="1:47" ht="18.75">
      <c r="A12" s="58">
        <v>6</v>
      </c>
      <c r="B12" s="59" t="s">
        <v>85</v>
      </c>
      <c r="C12" s="79">
        <v>24.8</v>
      </c>
      <c r="D12" s="60">
        <f t="shared" si="0"/>
        <v>410.73999999999995</v>
      </c>
      <c r="E12" s="61">
        <f t="shared" si="1"/>
        <v>20.536999999999999</v>
      </c>
      <c r="F12" s="61">
        <f t="shared" si="22"/>
        <v>0.50931759999999993</v>
      </c>
      <c r="G12" s="51"/>
      <c r="H12" s="52">
        <f t="shared" si="2"/>
        <v>0</v>
      </c>
      <c r="I12" s="51"/>
      <c r="J12" s="52">
        <f t="shared" si="3"/>
        <v>0</v>
      </c>
      <c r="K12" s="51">
        <v>57.5</v>
      </c>
      <c r="L12" s="52">
        <f t="shared" si="4"/>
        <v>1.4259999999999999</v>
      </c>
      <c r="M12" s="51"/>
      <c r="N12" s="52">
        <f t="shared" si="15"/>
        <v>0</v>
      </c>
      <c r="O12" s="51"/>
      <c r="P12" s="52">
        <f t="shared" si="16"/>
        <v>0</v>
      </c>
      <c r="Q12" s="51"/>
      <c r="R12" s="52">
        <f t="shared" si="17"/>
        <v>0</v>
      </c>
      <c r="S12" s="51"/>
      <c r="T12" s="52">
        <f t="shared" si="18"/>
        <v>0</v>
      </c>
      <c r="U12" s="51">
        <v>61.33</v>
      </c>
      <c r="V12" s="52">
        <f t="shared" si="19"/>
        <v>1.5209839999999999</v>
      </c>
      <c r="W12" s="51"/>
      <c r="X12" s="52">
        <f t="shared" si="20"/>
        <v>0</v>
      </c>
      <c r="Y12" s="51">
        <v>38.75</v>
      </c>
      <c r="Z12" s="52">
        <f t="shared" si="5"/>
        <v>0.96099999999999997</v>
      </c>
      <c r="AA12" s="51"/>
      <c r="AB12" s="52">
        <f t="shared" si="6"/>
        <v>0</v>
      </c>
      <c r="AC12" s="51"/>
      <c r="AD12" s="52">
        <f t="shared" si="7"/>
        <v>0</v>
      </c>
      <c r="AE12" s="51">
        <v>83.75</v>
      </c>
      <c r="AF12" s="52">
        <f t="shared" si="23"/>
        <v>2.077</v>
      </c>
      <c r="AG12" s="51">
        <v>38.75</v>
      </c>
      <c r="AH12" s="52">
        <f t="shared" si="8"/>
        <v>0.96099999999999997</v>
      </c>
      <c r="AI12" s="51"/>
      <c r="AJ12" s="52">
        <f t="shared" si="9"/>
        <v>0</v>
      </c>
      <c r="AK12" s="51"/>
      <c r="AL12" s="52">
        <f t="shared" si="10"/>
        <v>0</v>
      </c>
      <c r="AM12" s="51"/>
      <c r="AN12" s="52">
        <f t="shared" si="11"/>
        <v>0</v>
      </c>
      <c r="AO12" s="51">
        <v>41.33</v>
      </c>
      <c r="AP12" s="52">
        <f t="shared" si="12"/>
        <v>1.0249839999999999</v>
      </c>
      <c r="AQ12" s="51">
        <v>89.33</v>
      </c>
      <c r="AR12" s="52">
        <f t="shared" si="13"/>
        <v>2.2153839999999998</v>
      </c>
      <c r="AS12" s="51"/>
      <c r="AT12" s="52">
        <f t="shared" si="14"/>
        <v>0</v>
      </c>
    </row>
    <row r="13" spans="1:47" ht="18.75">
      <c r="A13" s="58">
        <v>7</v>
      </c>
      <c r="B13" s="62" t="s">
        <v>63</v>
      </c>
      <c r="C13" s="79">
        <v>25.54</v>
      </c>
      <c r="D13" s="60">
        <f t="shared" si="0"/>
        <v>414.01</v>
      </c>
      <c r="E13" s="61">
        <f t="shared" si="1"/>
        <v>20.700499999999998</v>
      </c>
      <c r="F13" s="61">
        <f t="shared" si="22"/>
        <v>0.52869076999999998</v>
      </c>
      <c r="G13" s="51">
        <v>33.409999999999997</v>
      </c>
      <c r="H13" s="52">
        <f t="shared" si="2"/>
        <v>0.85329139999999981</v>
      </c>
      <c r="I13" s="51">
        <v>12.5</v>
      </c>
      <c r="J13" s="52">
        <f t="shared" si="3"/>
        <v>0.31924999999999998</v>
      </c>
      <c r="K13" s="51">
        <v>14.75</v>
      </c>
      <c r="L13" s="52">
        <f t="shared" si="4"/>
        <v>0.37671499999999997</v>
      </c>
      <c r="M13" s="51">
        <v>14.75</v>
      </c>
      <c r="N13" s="52">
        <f t="shared" si="15"/>
        <v>0.37671499999999997</v>
      </c>
      <c r="O13" s="51">
        <v>51.99</v>
      </c>
      <c r="P13" s="52">
        <f t="shared" si="16"/>
        <v>1.3278246</v>
      </c>
      <c r="Q13" s="51">
        <v>14.47</v>
      </c>
      <c r="R13" s="52">
        <f t="shared" si="17"/>
        <v>0.3695638</v>
      </c>
      <c r="S13" s="51">
        <v>14.74</v>
      </c>
      <c r="T13" s="52">
        <f t="shared" si="18"/>
        <v>0.37645959999999995</v>
      </c>
      <c r="U13" s="51">
        <v>15.73</v>
      </c>
      <c r="V13" s="52">
        <f t="shared" si="19"/>
        <v>0.4017442</v>
      </c>
      <c r="W13" s="51">
        <v>14.75</v>
      </c>
      <c r="X13" s="52">
        <f t="shared" si="20"/>
        <v>0.37671499999999997</v>
      </c>
      <c r="Y13" s="51">
        <v>30.3</v>
      </c>
      <c r="Z13" s="52">
        <f t="shared" si="5"/>
        <v>0.77386199999999994</v>
      </c>
      <c r="AA13" s="51">
        <v>32.119999999999997</v>
      </c>
      <c r="AB13" s="52">
        <f t="shared" si="6"/>
        <v>0.82034479999999999</v>
      </c>
      <c r="AC13" s="51">
        <v>12.5</v>
      </c>
      <c r="AD13" s="52">
        <f t="shared" si="7"/>
        <v>0.31924999999999998</v>
      </c>
      <c r="AE13" s="51">
        <v>14.75</v>
      </c>
      <c r="AF13" s="52">
        <f t="shared" si="23"/>
        <v>0.37671499999999997</v>
      </c>
      <c r="AG13" s="51">
        <v>14.75</v>
      </c>
      <c r="AH13" s="52">
        <f t="shared" si="8"/>
        <v>0.37671499999999997</v>
      </c>
      <c r="AI13" s="51">
        <v>19.559999999999999</v>
      </c>
      <c r="AJ13" s="52">
        <f t="shared" si="9"/>
        <v>0.49956239999999996</v>
      </c>
      <c r="AK13" s="51">
        <v>14.75</v>
      </c>
      <c r="AL13" s="52">
        <f t="shared" si="10"/>
        <v>0.37671499999999997</v>
      </c>
      <c r="AM13" s="51">
        <v>15.73</v>
      </c>
      <c r="AN13" s="52">
        <f t="shared" si="11"/>
        <v>0.4017442</v>
      </c>
      <c r="AO13" s="51">
        <v>39.75</v>
      </c>
      <c r="AP13" s="52">
        <f t="shared" si="12"/>
        <v>1.015215</v>
      </c>
      <c r="AQ13" s="51">
        <v>20.21</v>
      </c>
      <c r="AR13" s="52">
        <f t="shared" si="13"/>
        <v>0.51616340000000005</v>
      </c>
      <c r="AS13" s="51">
        <v>12.5</v>
      </c>
      <c r="AT13" s="52">
        <f t="shared" si="14"/>
        <v>0.31924999999999998</v>
      </c>
    </row>
    <row r="14" spans="1:47" ht="18.75">
      <c r="A14" s="58">
        <v>8</v>
      </c>
      <c r="B14" s="59" t="s">
        <v>64</v>
      </c>
      <c r="C14" s="79">
        <v>179.59</v>
      </c>
      <c r="D14" s="60">
        <f t="shared" si="0"/>
        <v>5.6800000000000006</v>
      </c>
      <c r="E14" s="61">
        <f t="shared" si="1"/>
        <v>0.28400000000000003</v>
      </c>
      <c r="F14" s="61">
        <f t="shared" si="22"/>
        <v>5.100356000000001E-2</v>
      </c>
      <c r="G14" s="51"/>
      <c r="H14" s="52">
        <f t="shared" si="2"/>
        <v>0</v>
      </c>
      <c r="I14" s="51"/>
      <c r="J14" s="52">
        <f t="shared" si="3"/>
        <v>0</v>
      </c>
      <c r="K14" s="51"/>
      <c r="L14" s="52">
        <f t="shared" si="4"/>
        <v>0</v>
      </c>
      <c r="M14" s="51"/>
      <c r="N14" s="52">
        <f t="shared" si="15"/>
        <v>0</v>
      </c>
      <c r="O14" s="51"/>
      <c r="P14" s="52">
        <f t="shared" si="16"/>
        <v>0</v>
      </c>
      <c r="Q14" s="51"/>
      <c r="R14" s="52">
        <f t="shared" si="17"/>
        <v>0</v>
      </c>
      <c r="S14" s="51"/>
      <c r="T14" s="52">
        <f t="shared" si="18"/>
        <v>0</v>
      </c>
      <c r="U14" s="51"/>
      <c r="V14" s="52">
        <f t="shared" si="19"/>
        <v>0</v>
      </c>
      <c r="W14" s="51"/>
      <c r="X14" s="52">
        <f t="shared" si="20"/>
        <v>0</v>
      </c>
      <c r="Y14" s="51"/>
      <c r="Z14" s="52">
        <f t="shared" si="5"/>
        <v>0</v>
      </c>
      <c r="AA14" s="51"/>
      <c r="AB14" s="52">
        <f t="shared" si="6"/>
        <v>0</v>
      </c>
      <c r="AC14" s="51">
        <v>1.61</v>
      </c>
      <c r="AD14" s="52">
        <f t="shared" si="7"/>
        <v>0.28913990000000001</v>
      </c>
      <c r="AE14" s="51"/>
      <c r="AF14" s="52">
        <f t="shared" si="23"/>
        <v>0</v>
      </c>
      <c r="AG14" s="51">
        <v>0.46</v>
      </c>
      <c r="AH14" s="52">
        <f t="shared" si="8"/>
        <v>8.2611400000000001E-2</v>
      </c>
      <c r="AI14" s="51"/>
      <c r="AJ14" s="52">
        <f t="shared" si="9"/>
        <v>0</v>
      </c>
      <c r="AK14" s="51">
        <v>2</v>
      </c>
      <c r="AL14" s="52">
        <f t="shared" si="10"/>
        <v>0.35918</v>
      </c>
      <c r="AM14" s="51"/>
      <c r="AN14" s="52">
        <f t="shared" si="11"/>
        <v>0</v>
      </c>
      <c r="AO14" s="51"/>
      <c r="AP14" s="52">
        <f t="shared" si="12"/>
        <v>0</v>
      </c>
      <c r="AQ14" s="51"/>
      <c r="AR14" s="52">
        <f t="shared" si="13"/>
        <v>0</v>
      </c>
      <c r="AS14" s="51">
        <v>1.61</v>
      </c>
      <c r="AT14" s="52">
        <f t="shared" si="14"/>
        <v>0.28913990000000001</v>
      </c>
    </row>
    <row r="15" spans="1:47" ht="18.75">
      <c r="A15" s="58">
        <v>9</v>
      </c>
      <c r="B15" s="59" t="s">
        <v>107</v>
      </c>
      <c r="C15" s="79">
        <v>150.71</v>
      </c>
      <c r="D15" s="60">
        <f t="shared" si="0"/>
        <v>199.79999999999998</v>
      </c>
      <c r="E15" s="61">
        <f t="shared" si="1"/>
        <v>9.9899999999999984</v>
      </c>
      <c r="F15" s="61">
        <f t="shared" si="22"/>
        <v>1.5055928999999999</v>
      </c>
      <c r="G15" s="51"/>
      <c r="H15" s="52">
        <f t="shared" si="2"/>
        <v>0</v>
      </c>
      <c r="I15" s="51"/>
      <c r="J15" s="52">
        <f t="shared" si="3"/>
        <v>0</v>
      </c>
      <c r="K15" s="51"/>
      <c r="L15" s="52">
        <f t="shared" si="4"/>
        <v>0</v>
      </c>
      <c r="M15" s="51"/>
      <c r="N15" s="52">
        <f t="shared" si="15"/>
        <v>0</v>
      </c>
      <c r="O15" s="51"/>
      <c r="P15" s="52">
        <f t="shared" si="16"/>
        <v>0</v>
      </c>
      <c r="Q15" s="51"/>
      <c r="R15" s="52">
        <f t="shared" si="17"/>
        <v>0</v>
      </c>
      <c r="S15" s="51"/>
      <c r="T15" s="52">
        <f t="shared" si="18"/>
        <v>0</v>
      </c>
      <c r="U15" s="51"/>
      <c r="V15" s="52">
        <f t="shared" si="19"/>
        <v>0</v>
      </c>
      <c r="W15" s="51">
        <v>66.599999999999994</v>
      </c>
      <c r="X15" s="52">
        <f t="shared" si="20"/>
        <v>10.037286</v>
      </c>
      <c r="Y15" s="51"/>
      <c r="Z15" s="52">
        <f t="shared" si="5"/>
        <v>0</v>
      </c>
      <c r="AA15" s="51"/>
      <c r="AB15" s="52">
        <f t="shared" si="6"/>
        <v>0</v>
      </c>
      <c r="AC15" s="51"/>
      <c r="AD15" s="52">
        <f t="shared" si="7"/>
        <v>0</v>
      </c>
      <c r="AE15" s="51"/>
      <c r="AF15" s="52">
        <f t="shared" si="23"/>
        <v>0</v>
      </c>
      <c r="AG15" s="51"/>
      <c r="AH15" s="52">
        <f t="shared" si="8"/>
        <v>0</v>
      </c>
      <c r="AI15" s="51">
        <v>66.599999999999994</v>
      </c>
      <c r="AJ15" s="52">
        <f t="shared" si="9"/>
        <v>10.037286</v>
      </c>
      <c r="AK15" s="51"/>
      <c r="AL15" s="52">
        <f t="shared" si="10"/>
        <v>0</v>
      </c>
      <c r="AM15" s="51"/>
      <c r="AN15" s="52">
        <f t="shared" si="11"/>
        <v>0</v>
      </c>
      <c r="AO15" s="51"/>
      <c r="AP15" s="52">
        <f t="shared" si="12"/>
        <v>0</v>
      </c>
      <c r="AQ15" s="51"/>
      <c r="AR15" s="52">
        <f t="shared" si="13"/>
        <v>0</v>
      </c>
      <c r="AS15" s="51">
        <v>66.599999999999994</v>
      </c>
      <c r="AT15" s="52">
        <f t="shared" si="14"/>
        <v>10.037286</v>
      </c>
    </row>
    <row r="16" spans="1:47" ht="18.75">
      <c r="A16" s="58">
        <v>10</v>
      </c>
      <c r="B16" s="59" t="s">
        <v>65</v>
      </c>
      <c r="C16" s="79">
        <v>104.67</v>
      </c>
      <c r="D16" s="60">
        <f t="shared" si="0"/>
        <v>1535.12</v>
      </c>
      <c r="E16" s="61">
        <f t="shared" si="1"/>
        <v>76.756</v>
      </c>
      <c r="F16" s="61">
        <f t="shared" si="22"/>
        <v>8.0340505199999992</v>
      </c>
      <c r="G16" s="51">
        <v>250</v>
      </c>
      <c r="H16" s="52">
        <f t="shared" si="2"/>
        <v>26.1675</v>
      </c>
      <c r="I16" s="51"/>
      <c r="J16" s="52">
        <f t="shared" si="3"/>
        <v>0</v>
      </c>
      <c r="K16" s="51"/>
      <c r="L16" s="52">
        <f t="shared" si="4"/>
        <v>0</v>
      </c>
      <c r="M16" s="51"/>
      <c r="N16" s="52">
        <f t="shared" si="15"/>
        <v>0</v>
      </c>
      <c r="O16" s="51">
        <v>255</v>
      </c>
      <c r="P16" s="52">
        <f t="shared" si="16"/>
        <v>26.690850000000001</v>
      </c>
      <c r="Q16" s="51"/>
      <c r="R16" s="52">
        <f t="shared" si="17"/>
        <v>0</v>
      </c>
      <c r="S16" s="51">
        <v>250</v>
      </c>
      <c r="T16" s="52">
        <f t="shared" si="18"/>
        <v>26.1675</v>
      </c>
      <c r="U16" s="51"/>
      <c r="V16" s="52">
        <f t="shared" si="19"/>
        <v>0</v>
      </c>
      <c r="W16" s="51"/>
      <c r="X16" s="52">
        <f t="shared" si="20"/>
        <v>0</v>
      </c>
      <c r="Y16" s="51">
        <v>270</v>
      </c>
      <c r="Z16" s="52">
        <f t="shared" si="5"/>
        <v>28.260900000000003</v>
      </c>
      <c r="AA16" s="51"/>
      <c r="AB16" s="52">
        <f t="shared" si="6"/>
        <v>0</v>
      </c>
      <c r="AC16" s="51">
        <v>250</v>
      </c>
      <c r="AD16" s="52">
        <f t="shared" si="7"/>
        <v>26.1675</v>
      </c>
      <c r="AE16" s="51"/>
      <c r="AF16" s="52">
        <f t="shared" si="23"/>
        <v>0</v>
      </c>
      <c r="AG16" s="51"/>
      <c r="AH16" s="52">
        <f t="shared" si="8"/>
        <v>0</v>
      </c>
      <c r="AI16" s="51"/>
      <c r="AJ16" s="52">
        <f t="shared" si="9"/>
        <v>0</v>
      </c>
      <c r="AK16" s="51">
        <v>220</v>
      </c>
      <c r="AL16" s="52">
        <f t="shared" si="10"/>
        <v>23.0274</v>
      </c>
      <c r="AM16" s="51">
        <v>40.119999999999997</v>
      </c>
      <c r="AN16" s="52">
        <f t="shared" si="11"/>
        <v>4.1993603999999998</v>
      </c>
      <c r="AO16" s="51"/>
      <c r="AP16" s="52">
        <f t="shared" si="12"/>
        <v>0</v>
      </c>
      <c r="AQ16" s="51"/>
      <c r="AR16" s="52">
        <f t="shared" si="13"/>
        <v>0</v>
      </c>
      <c r="AS16" s="51"/>
      <c r="AT16" s="52">
        <f t="shared" si="14"/>
        <v>0</v>
      </c>
    </row>
    <row r="17" spans="1:46" ht="18.75">
      <c r="A17" s="58">
        <v>11</v>
      </c>
      <c r="B17" s="63" t="s">
        <v>108</v>
      </c>
      <c r="C17" s="82">
        <v>128.52000000000001</v>
      </c>
      <c r="D17" s="60">
        <f t="shared" si="0"/>
        <v>1220</v>
      </c>
      <c r="E17" s="61">
        <f t="shared" si="1"/>
        <v>61</v>
      </c>
      <c r="F17" s="61">
        <f t="shared" si="22"/>
        <v>7.8397200000000007</v>
      </c>
      <c r="G17" s="51"/>
      <c r="H17" s="52">
        <f t="shared" si="2"/>
        <v>0</v>
      </c>
      <c r="I17" s="51"/>
      <c r="J17" s="52">
        <f t="shared" si="3"/>
        <v>0</v>
      </c>
      <c r="K17" s="51"/>
      <c r="L17" s="52">
        <f t="shared" si="4"/>
        <v>0</v>
      </c>
      <c r="M17" s="51">
        <v>310</v>
      </c>
      <c r="N17" s="52">
        <f t="shared" si="15"/>
        <v>39.841200000000008</v>
      </c>
      <c r="O17" s="51"/>
      <c r="P17" s="52">
        <f t="shared" si="16"/>
        <v>0</v>
      </c>
      <c r="Q17" s="51">
        <v>290</v>
      </c>
      <c r="R17" s="52">
        <f t="shared" si="17"/>
        <v>37.270800000000001</v>
      </c>
      <c r="S17" s="51"/>
      <c r="T17" s="52">
        <f t="shared" si="18"/>
        <v>0</v>
      </c>
      <c r="U17" s="51"/>
      <c r="V17" s="52">
        <f t="shared" si="19"/>
        <v>0</v>
      </c>
      <c r="W17" s="51"/>
      <c r="X17" s="52">
        <f t="shared" si="20"/>
        <v>0</v>
      </c>
      <c r="Y17" s="51"/>
      <c r="Z17" s="52">
        <f t="shared" si="5"/>
        <v>0</v>
      </c>
      <c r="AA17" s="51">
        <v>310</v>
      </c>
      <c r="AB17" s="52">
        <f t="shared" si="6"/>
        <v>39.841200000000008</v>
      </c>
      <c r="AC17" s="51"/>
      <c r="AD17" s="52">
        <f t="shared" si="7"/>
        <v>0</v>
      </c>
      <c r="AE17" s="51"/>
      <c r="AF17" s="52">
        <f t="shared" si="23"/>
        <v>0</v>
      </c>
      <c r="AG17" s="51">
        <v>310</v>
      </c>
      <c r="AH17" s="52">
        <f t="shared" si="8"/>
        <v>39.841200000000008</v>
      </c>
      <c r="AI17" s="51"/>
      <c r="AJ17" s="52">
        <f t="shared" si="9"/>
        <v>0</v>
      </c>
      <c r="AK17" s="51"/>
      <c r="AL17" s="52">
        <f t="shared" si="10"/>
        <v>0</v>
      </c>
      <c r="AM17" s="51"/>
      <c r="AN17" s="52">
        <f t="shared" si="11"/>
        <v>0</v>
      </c>
      <c r="AO17" s="51"/>
      <c r="AP17" s="52">
        <f t="shared" si="12"/>
        <v>0</v>
      </c>
      <c r="AQ17" s="51"/>
      <c r="AR17" s="52">
        <f t="shared" si="13"/>
        <v>0</v>
      </c>
      <c r="AS17" s="51"/>
      <c r="AT17" s="52">
        <f t="shared" si="14"/>
        <v>0</v>
      </c>
    </row>
    <row r="18" spans="1:46" ht="18.75">
      <c r="A18" s="58">
        <v>12</v>
      </c>
      <c r="B18" s="62" t="s">
        <v>99</v>
      </c>
      <c r="C18" s="79">
        <v>182.87</v>
      </c>
      <c r="D18" s="60">
        <f t="shared" si="0"/>
        <v>553.70000000000005</v>
      </c>
      <c r="E18" s="61">
        <f t="shared" si="1"/>
        <v>27.685000000000002</v>
      </c>
      <c r="F18" s="61">
        <f>E18*C18/1000</f>
        <v>5.0627559500000006</v>
      </c>
      <c r="G18" s="51"/>
      <c r="H18" s="52">
        <f t="shared" si="2"/>
        <v>0</v>
      </c>
      <c r="I18" s="51"/>
      <c r="J18" s="52">
        <f t="shared" si="3"/>
        <v>0</v>
      </c>
      <c r="K18" s="51"/>
      <c r="L18" s="52">
        <f t="shared" si="4"/>
        <v>0</v>
      </c>
      <c r="M18" s="51"/>
      <c r="N18" s="52">
        <f t="shared" si="15"/>
        <v>0</v>
      </c>
      <c r="O18" s="51"/>
      <c r="P18" s="52">
        <f t="shared" si="16"/>
        <v>0</v>
      </c>
      <c r="Q18" s="51">
        <v>62.56</v>
      </c>
      <c r="R18" s="52">
        <f t="shared" si="17"/>
        <v>11.4403472</v>
      </c>
      <c r="S18" s="51"/>
      <c r="T18" s="52">
        <f t="shared" si="18"/>
        <v>0</v>
      </c>
      <c r="U18" s="51"/>
      <c r="V18" s="52">
        <f t="shared" si="19"/>
        <v>0</v>
      </c>
      <c r="W18" s="51"/>
      <c r="X18" s="52">
        <f t="shared" si="20"/>
        <v>0</v>
      </c>
      <c r="Y18" s="51"/>
      <c r="Z18" s="52">
        <f t="shared" si="5"/>
        <v>0</v>
      </c>
      <c r="AA18" s="51"/>
      <c r="AB18" s="52">
        <f t="shared" si="6"/>
        <v>0</v>
      </c>
      <c r="AC18" s="51">
        <v>214.29</v>
      </c>
      <c r="AD18" s="52">
        <f t="shared" si="7"/>
        <v>39.187212299999999</v>
      </c>
      <c r="AE18" s="51"/>
      <c r="AF18" s="52">
        <f t="shared" si="23"/>
        <v>0</v>
      </c>
      <c r="AG18" s="51"/>
      <c r="AH18" s="52">
        <f t="shared" si="8"/>
        <v>0</v>
      </c>
      <c r="AI18" s="51"/>
      <c r="AJ18" s="52">
        <f t="shared" si="9"/>
        <v>0</v>
      </c>
      <c r="AK18" s="51"/>
      <c r="AL18" s="52">
        <f t="shared" si="10"/>
        <v>0</v>
      </c>
      <c r="AM18" s="51">
        <v>62.56</v>
      </c>
      <c r="AN18" s="52">
        <f t="shared" si="11"/>
        <v>11.4403472</v>
      </c>
      <c r="AO18" s="51"/>
      <c r="AP18" s="52">
        <f t="shared" si="12"/>
        <v>0</v>
      </c>
      <c r="AQ18" s="51"/>
      <c r="AR18" s="52">
        <f t="shared" si="13"/>
        <v>0</v>
      </c>
      <c r="AS18" s="51">
        <v>214.29</v>
      </c>
      <c r="AT18" s="52">
        <f t="shared" si="14"/>
        <v>39.187212299999999</v>
      </c>
    </row>
    <row r="19" spans="1:46" ht="18.75">
      <c r="A19" s="58">
        <v>13</v>
      </c>
      <c r="B19" s="59" t="s">
        <v>66</v>
      </c>
      <c r="C19" s="79">
        <v>301.01</v>
      </c>
      <c r="D19" s="60">
        <f t="shared" si="0"/>
        <v>911.73</v>
      </c>
      <c r="E19" s="61">
        <f t="shared" si="1"/>
        <v>45.586500000000001</v>
      </c>
      <c r="F19" s="61">
        <f t="shared" ref="F19:F21" si="24">E19*C19/1000</f>
        <v>13.721992365</v>
      </c>
      <c r="G19" s="51"/>
      <c r="H19" s="52">
        <f t="shared" si="2"/>
        <v>0</v>
      </c>
      <c r="I19" s="51">
        <v>103.26</v>
      </c>
      <c r="J19" s="52">
        <f t="shared" si="3"/>
        <v>31.082292600000002</v>
      </c>
      <c r="K19" s="51">
        <v>93</v>
      </c>
      <c r="L19" s="52">
        <f t="shared" si="4"/>
        <v>27.993929999999999</v>
      </c>
      <c r="M19" s="51">
        <v>61.13</v>
      </c>
      <c r="N19" s="52">
        <f t="shared" si="15"/>
        <v>18.4007413</v>
      </c>
      <c r="O19" s="51"/>
      <c r="P19" s="52">
        <f t="shared" si="16"/>
        <v>0</v>
      </c>
      <c r="Q19" s="51"/>
      <c r="R19" s="52">
        <f t="shared" si="17"/>
        <v>0</v>
      </c>
      <c r="S19" s="51"/>
      <c r="T19" s="52">
        <f t="shared" si="18"/>
        <v>0</v>
      </c>
      <c r="U19" s="51"/>
      <c r="V19" s="52">
        <f t="shared" si="19"/>
        <v>0</v>
      </c>
      <c r="W19" s="51">
        <v>79.19</v>
      </c>
      <c r="X19" s="52">
        <f t="shared" si="20"/>
        <v>23.836981899999998</v>
      </c>
      <c r="Y19" s="51"/>
      <c r="Z19" s="52">
        <f t="shared" si="5"/>
        <v>0</v>
      </c>
      <c r="AA19" s="51">
        <v>141.30000000000001</v>
      </c>
      <c r="AB19" s="52">
        <f t="shared" si="6"/>
        <v>42.532713000000001</v>
      </c>
      <c r="AC19" s="51">
        <v>28.83</v>
      </c>
      <c r="AD19" s="52">
        <f t="shared" si="7"/>
        <v>8.6781182999999995</v>
      </c>
      <c r="AE19" s="51"/>
      <c r="AF19" s="52">
        <f t="shared" si="23"/>
        <v>0</v>
      </c>
      <c r="AG19" s="51">
        <v>54.34</v>
      </c>
      <c r="AH19" s="52">
        <f t="shared" si="8"/>
        <v>16.356883400000001</v>
      </c>
      <c r="AI19" s="51">
        <v>103.26</v>
      </c>
      <c r="AJ19" s="52">
        <f t="shared" si="9"/>
        <v>31.082292600000002</v>
      </c>
      <c r="AK19" s="51">
        <v>130.43</v>
      </c>
      <c r="AL19" s="52">
        <f t="shared" si="10"/>
        <v>39.260734300000003</v>
      </c>
      <c r="AM19" s="51"/>
      <c r="AN19" s="52">
        <f t="shared" si="11"/>
        <v>0</v>
      </c>
      <c r="AO19" s="51">
        <v>88.16</v>
      </c>
      <c r="AP19" s="52">
        <f t="shared" si="12"/>
        <v>26.537041599999998</v>
      </c>
      <c r="AQ19" s="51"/>
      <c r="AR19" s="52">
        <f t="shared" si="13"/>
        <v>0</v>
      </c>
      <c r="AS19" s="51">
        <v>28.83</v>
      </c>
      <c r="AT19" s="52">
        <f t="shared" si="14"/>
        <v>8.6781182999999995</v>
      </c>
    </row>
    <row r="20" spans="1:46" ht="18.75">
      <c r="A20" s="58">
        <v>14</v>
      </c>
      <c r="B20" s="59" t="s">
        <v>67</v>
      </c>
      <c r="C20" s="79">
        <v>219</v>
      </c>
      <c r="D20" s="60">
        <f t="shared" si="0"/>
        <v>26</v>
      </c>
      <c r="E20" s="61">
        <f>D20/20</f>
        <v>1.3</v>
      </c>
      <c r="F20" s="61">
        <f t="shared" si="24"/>
        <v>0.28470000000000001</v>
      </c>
      <c r="G20" s="51"/>
      <c r="H20" s="52">
        <f>G20*C20/1000</f>
        <v>0</v>
      </c>
      <c r="I20" s="51"/>
      <c r="J20" s="52">
        <f t="shared" si="3"/>
        <v>0</v>
      </c>
      <c r="K20" s="51"/>
      <c r="L20" s="52">
        <f t="shared" si="4"/>
        <v>0</v>
      </c>
      <c r="M20" s="51"/>
      <c r="N20" s="52">
        <f t="shared" si="15"/>
        <v>0</v>
      </c>
      <c r="O20" s="51"/>
      <c r="P20" s="52">
        <f t="shared" si="16"/>
        <v>0</v>
      </c>
      <c r="Q20" s="51"/>
      <c r="R20" s="52">
        <f t="shared" si="17"/>
        <v>0</v>
      </c>
      <c r="S20" s="51"/>
      <c r="T20" s="52">
        <f t="shared" si="18"/>
        <v>0</v>
      </c>
      <c r="U20" s="51"/>
      <c r="V20" s="52">
        <f t="shared" si="19"/>
        <v>0</v>
      </c>
      <c r="W20" s="51">
        <v>11</v>
      </c>
      <c r="X20" s="52">
        <f t="shared" si="20"/>
        <v>2.4089999999999998</v>
      </c>
      <c r="Y20" s="51">
        <v>15</v>
      </c>
      <c r="Z20" s="52">
        <f t="shared" si="5"/>
        <v>3.2850000000000001</v>
      </c>
      <c r="AA20" s="51"/>
      <c r="AB20" s="52">
        <f t="shared" si="6"/>
        <v>0</v>
      </c>
      <c r="AC20" s="51"/>
      <c r="AD20" s="52">
        <f t="shared" si="7"/>
        <v>0</v>
      </c>
      <c r="AE20" s="51"/>
      <c r="AF20" s="52">
        <f t="shared" si="23"/>
        <v>0</v>
      </c>
      <c r="AG20" s="51"/>
      <c r="AH20" s="52">
        <f t="shared" si="8"/>
        <v>0</v>
      </c>
      <c r="AI20" s="51"/>
      <c r="AJ20" s="52">
        <f t="shared" si="9"/>
        <v>0</v>
      </c>
      <c r="AK20" s="51"/>
      <c r="AL20" s="52">
        <f t="shared" si="10"/>
        <v>0</v>
      </c>
      <c r="AM20" s="51"/>
      <c r="AN20" s="52">
        <f t="shared" si="11"/>
        <v>0</v>
      </c>
      <c r="AO20" s="51"/>
      <c r="AP20" s="52">
        <f t="shared" si="12"/>
        <v>0</v>
      </c>
      <c r="AQ20" s="51"/>
      <c r="AR20" s="52">
        <f t="shared" si="13"/>
        <v>0</v>
      </c>
      <c r="AS20" s="51"/>
      <c r="AT20" s="52">
        <f t="shared" si="14"/>
        <v>0</v>
      </c>
    </row>
    <row r="21" spans="1:46" ht="18.75">
      <c r="A21" s="58">
        <v>15</v>
      </c>
      <c r="B21" s="59" t="s">
        <v>178</v>
      </c>
      <c r="C21" s="79">
        <v>257.47000000000003</v>
      </c>
      <c r="D21" s="60">
        <f t="shared" si="0"/>
        <v>318.10000000000002</v>
      </c>
      <c r="E21" s="61">
        <f>D21/20</f>
        <v>15.905000000000001</v>
      </c>
      <c r="F21" s="61">
        <f t="shared" si="24"/>
        <v>4.0950603500000007</v>
      </c>
      <c r="G21" s="51">
        <v>130.13999999999999</v>
      </c>
      <c r="H21" s="52">
        <f>G21*C21/1000</f>
        <v>33.507145799999996</v>
      </c>
      <c r="I21" s="51"/>
      <c r="J21" s="52">
        <f t="shared" si="3"/>
        <v>0</v>
      </c>
      <c r="K21" s="51"/>
      <c r="L21" s="52">
        <f t="shared" si="4"/>
        <v>0</v>
      </c>
      <c r="M21" s="51"/>
      <c r="N21" s="52">
        <f t="shared" si="15"/>
        <v>0</v>
      </c>
      <c r="O21" s="51"/>
      <c r="P21" s="52">
        <f t="shared" si="16"/>
        <v>0</v>
      </c>
      <c r="Q21" s="51">
        <v>110.8</v>
      </c>
      <c r="R21" s="52">
        <f t="shared" si="17"/>
        <v>28.527676000000003</v>
      </c>
      <c r="S21" s="51"/>
      <c r="T21" s="52">
        <f t="shared" si="18"/>
        <v>0</v>
      </c>
      <c r="U21" s="51"/>
      <c r="V21" s="52">
        <f t="shared" si="19"/>
        <v>0</v>
      </c>
      <c r="W21" s="51"/>
      <c r="X21" s="52">
        <f t="shared" si="20"/>
        <v>0</v>
      </c>
      <c r="Y21" s="51"/>
      <c r="Z21" s="52">
        <f t="shared" si="5"/>
        <v>0</v>
      </c>
      <c r="AA21" s="51"/>
      <c r="AB21" s="52">
        <f t="shared" si="6"/>
        <v>0</v>
      </c>
      <c r="AC21" s="51"/>
      <c r="AD21" s="52">
        <f t="shared" si="7"/>
        <v>0</v>
      </c>
      <c r="AE21" s="51"/>
      <c r="AF21" s="52">
        <f t="shared" si="23"/>
        <v>0</v>
      </c>
      <c r="AG21" s="51">
        <v>77.16</v>
      </c>
      <c r="AH21" s="52">
        <f t="shared" si="8"/>
        <v>19.8663852</v>
      </c>
      <c r="AI21" s="51"/>
      <c r="AJ21" s="52">
        <f t="shared" si="9"/>
        <v>0</v>
      </c>
      <c r="AK21" s="51"/>
      <c r="AL21" s="52">
        <f t="shared" si="10"/>
        <v>0</v>
      </c>
      <c r="AM21" s="51"/>
      <c r="AN21" s="52">
        <f t="shared" si="11"/>
        <v>0</v>
      </c>
      <c r="AO21" s="51"/>
      <c r="AP21" s="52">
        <f t="shared" si="12"/>
        <v>0</v>
      </c>
      <c r="AQ21" s="51"/>
      <c r="AR21" s="52">
        <f t="shared" si="13"/>
        <v>0</v>
      </c>
      <c r="AS21" s="51"/>
      <c r="AT21" s="52">
        <f t="shared" si="14"/>
        <v>0</v>
      </c>
    </row>
    <row r="22" spans="1:46" ht="18.75">
      <c r="A22" s="58">
        <v>16</v>
      </c>
      <c r="B22" s="59" t="s">
        <v>68</v>
      </c>
      <c r="C22" s="79">
        <v>375.49</v>
      </c>
      <c r="D22" s="60">
        <f t="shared" si="0"/>
        <v>975.15999999999985</v>
      </c>
      <c r="E22" s="61">
        <f t="shared" ref="E22:E54" si="25">D22/20</f>
        <v>48.757999999999996</v>
      </c>
      <c r="F22" s="64">
        <f>E22*C22/1000</f>
        <v>18.308141419999998</v>
      </c>
      <c r="G22" s="54">
        <v>40.43</v>
      </c>
      <c r="H22" s="52">
        <f t="shared" si="2"/>
        <v>15.1810607</v>
      </c>
      <c r="I22" s="51"/>
      <c r="J22" s="52">
        <f t="shared" si="3"/>
        <v>0</v>
      </c>
      <c r="K22" s="51">
        <v>40.43</v>
      </c>
      <c r="L22" s="52">
        <f t="shared" si="4"/>
        <v>15.1810607</v>
      </c>
      <c r="M22" s="51">
        <v>82.05</v>
      </c>
      <c r="N22" s="52">
        <f t="shared" si="15"/>
        <v>30.808954499999999</v>
      </c>
      <c r="O22" s="51">
        <v>40.43</v>
      </c>
      <c r="P22" s="52">
        <f t="shared" si="16"/>
        <v>15.1810607</v>
      </c>
      <c r="Q22" s="51"/>
      <c r="R22" s="52">
        <f t="shared" si="17"/>
        <v>0</v>
      </c>
      <c r="S22" s="51">
        <v>40.43</v>
      </c>
      <c r="T22" s="52">
        <f t="shared" si="18"/>
        <v>15.1810607</v>
      </c>
      <c r="U22" s="51">
        <v>132.69</v>
      </c>
      <c r="V22" s="52">
        <f t="shared" si="19"/>
        <v>49.823768100000002</v>
      </c>
      <c r="W22" s="51">
        <v>40.43</v>
      </c>
      <c r="X22" s="52">
        <f t="shared" si="20"/>
        <v>15.1810607</v>
      </c>
      <c r="Y22" s="51">
        <v>40.43</v>
      </c>
      <c r="Z22" s="52">
        <f t="shared" si="5"/>
        <v>15.1810607</v>
      </c>
      <c r="AA22" s="51">
        <v>40.43</v>
      </c>
      <c r="AB22" s="52">
        <f t="shared" si="6"/>
        <v>15.1810607</v>
      </c>
      <c r="AC22" s="51">
        <v>27.45</v>
      </c>
      <c r="AD22" s="52">
        <f t="shared" si="7"/>
        <v>10.3072005</v>
      </c>
      <c r="AE22" s="51">
        <v>40.43</v>
      </c>
      <c r="AF22" s="52">
        <f t="shared" si="23"/>
        <v>15.1810607</v>
      </c>
      <c r="AG22" s="51"/>
      <c r="AH22" s="52">
        <f>AG22*C22/1000</f>
        <v>0</v>
      </c>
      <c r="AI22" s="51">
        <v>40.43</v>
      </c>
      <c r="AJ22" s="52">
        <f t="shared" si="9"/>
        <v>15.1810607</v>
      </c>
      <c r="AK22" s="51">
        <v>40.43</v>
      </c>
      <c r="AL22" s="52">
        <f t="shared" si="10"/>
        <v>15.1810607</v>
      </c>
      <c r="AM22" s="51">
        <v>110.8</v>
      </c>
      <c r="AN22" s="52">
        <f t="shared" si="11"/>
        <v>41.604292000000001</v>
      </c>
      <c r="AO22" s="51">
        <v>40.43</v>
      </c>
      <c r="AP22" s="52">
        <f t="shared" si="12"/>
        <v>15.1810607</v>
      </c>
      <c r="AQ22" s="51">
        <v>149.99</v>
      </c>
      <c r="AR22" s="52">
        <f t="shared" si="13"/>
        <v>56.319745100000006</v>
      </c>
      <c r="AS22" s="51">
        <v>27.45</v>
      </c>
      <c r="AT22" s="52">
        <f t="shared" si="14"/>
        <v>10.3072005</v>
      </c>
    </row>
    <row r="23" spans="1:46" ht="18.75">
      <c r="A23" s="58">
        <v>17</v>
      </c>
      <c r="B23" s="70" t="s">
        <v>126</v>
      </c>
      <c r="C23" s="79">
        <v>194.67</v>
      </c>
      <c r="D23" s="60">
        <f t="shared" si="0"/>
        <v>104</v>
      </c>
      <c r="E23" s="61">
        <f t="shared" si="25"/>
        <v>5.2</v>
      </c>
      <c r="F23" s="64">
        <f>E23*C23/1000</f>
        <v>1.012284</v>
      </c>
      <c r="G23" s="54"/>
      <c r="H23" s="52">
        <f t="shared" si="2"/>
        <v>0</v>
      </c>
      <c r="I23" s="51"/>
      <c r="J23" s="52">
        <f t="shared" si="3"/>
        <v>0</v>
      </c>
      <c r="K23" s="51"/>
      <c r="L23" s="52">
        <f t="shared" si="4"/>
        <v>0</v>
      </c>
      <c r="M23" s="51"/>
      <c r="N23" s="52">
        <f t="shared" si="15"/>
        <v>0</v>
      </c>
      <c r="O23" s="51"/>
      <c r="P23" s="52">
        <f t="shared" si="16"/>
        <v>0</v>
      </c>
      <c r="Q23" s="51"/>
      <c r="R23" s="52">
        <f t="shared" si="17"/>
        <v>0</v>
      </c>
      <c r="S23" s="51">
        <v>104</v>
      </c>
      <c r="T23" s="52">
        <f t="shared" si="18"/>
        <v>20.24568</v>
      </c>
      <c r="U23" s="51"/>
      <c r="V23" s="52">
        <f t="shared" si="19"/>
        <v>0</v>
      </c>
      <c r="W23" s="51"/>
      <c r="X23" s="52">
        <f t="shared" si="20"/>
        <v>0</v>
      </c>
      <c r="Y23" s="51"/>
      <c r="Z23" s="52">
        <f t="shared" si="5"/>
        <v>0</v>
      </c>
      <c r="AA23" s="51"/>
      <c r="AB23" s="52">
        <f t="shared" si="6"/>
        <v>0</v>
      </c>
      <c r="AC23" s="51"/>
      <c r="AD23" s="52">
        <f t="shared" si="7"/>
        <v>0</v>
      </c>
      <c r="AE23" s="51"/>
      <c r="AF23" s="52">
        <f t="shared" si="23"/>
        <v>0</v>
      </c>
      <c r="AG23" s="51"/>
      <c r="AH23" s="52">
        <f t="shared" ref="AH23:AH24" si="26">AG23*C23/1000</f>
        <v>0</v>
      </c>
      <c r="AI23" s="51"/>
      <c r="AJ23" s="52">
        <f t="shared" si="9"/>
        <v>0</v>
      </c>
      <c r="AK23" s="51"/>
      <c r="AL23" s="52">
        <f t="shared" si="10"/>
        <v>0</v>
      </c>
      <c r="AM23" s="51"/>
      <c r="AN23" s="52">
        <f t="shared" si="11"/>
        <v>0</v>
      </c>
      <c r="AO23" s="51"/>
      <c r="AP23" s="52">
        <f t="shared" si="12"/>
        <v>0</v>
      </c>
      <c r="AQ23" s="51"/>
      <c r="AR23" s="52">
        <f t="shared" si="13"/>
        <v>0</v>
      </c>
      <c r="AS23" s="51"/>
      <c r="AT23" s="52">
        <f t="shared" si="14"/>
        <v>0</v>
      </c>
    </row>
    <row r="24" spans="1:46" ht="18.75">
      <c r="A24" s="58">
        <v>18</v>
      </c>
      <c r="B24" s="70" t="s">
        <v>244</v>
      </c>
      <c r="C24" s="80">
        <v>328.9</v>
      </c>
      <c r="D24" s="60">
        <f t="shared" si="0"/>
        <v>342.22</v>
      </c>
      <c r="E24" s="61">
        <f t="shared" si="25"/>
        <v>17.111000000000001</v>
      </c>
      <c r="F24" s="64">
        <f>E24*C24/1000</f>
        <v>5.6278078999999996</v>
      </c>
      <c r="G24" s="54"/>
      <c r="H24" s="52">
        <f t="shared" si="2"/>
        <v>0</v>
      </c>
      <c r="I24" s="51">
        <v>42.22</v>
      </c>
      <c r="J24" s="52">
        <f t="shared" si="3"/>
        <v>13.886158</v>
      </c>
      <c r="K24" s="51"/>
      <c r="L24" s="52">
        <f t="shared" si="4"/>
        <v>0</v>
      </c>
      <c r="M24" s="51"/>
      <c r="N24" s="52">
        <f t="shared" si="15"/>
        <v>0</v>
      </c>
      <c r="O24" s="51">
        <v>110</v>
      </c>
      <c r="P24" s="52">
        <f t="shared" si="16"/>
        <v>36.179000000000002</v>
      </c>
      <c r="Q24" s="51"/>
      <c r="R24" s="52">
        <f t="shared" si="17"/>
        <v>0</v>
      </c>
      <c r="S24" s="51"/>
      <c r="T24" s="52">
        <f t="shared" si="18"/>
        <v>0</v>
      </c>
      <c r="U24" s="51"/>
      <c r="V24" s="52">
        <f t="shared" si="19"/>
        <v>0</v>
      </c>
      <c r="W24" s="51"/>
      <c r="X24" s="52">
        <f t="shared" si="20"/>
        <v>0</v>
      </c>
      <c r="Y24" s="51">
        <v>80</v>
      </c>
      <c r="Z24" s="52">
        <f t="shared" si="5"/>
        <v>26.312000000000001</v>
      </c>
      <c r="AA24" s="51"/>
      <c r="AB24" s="52">
        <f t="shared" si="6"/>
        <v>0</v>
      </c>
      <c r="AC24" s="51"/>
      <c r="AD24" s="52">
        <f t="shared" si="7"/>
        <v>0</v>
      </c>
      <c r="AE24" s="51">
        <v>110</v>
      </c>
      <c r="AF24" s="52">
        <f t="shared" si="23"/>
        <v>36.179000000000002</v>
      </c>
      <c r="AG24" s="51"/>
      <c r="AH24" s="52">
        <f t="shared" si="26"/>
        <v>0</v>
      </c>
      <c r="AI24" s="51"/>
      <c r="AJ24" s="52">
        <f t="shared" si="9"/>
        <v>0</v>
      </c>
      <c r="AK24" s="51"/>
      <c r="AL24" s="52">
        <f t="shared" si="10"/>
        <v>0</v>
      </c>
      <c r="AM24" s="51"/>
      <c r="AN24" s="52">
        <f t="shared" si="11"/>
        <v>0</v>
      </c>
      <c r="AO24" s="51"/>
      <c r="AP24" s="52">
        <f t="shared" si="12"/>
        <v>0</v>
      </c>
      <c r="AQ24" s="51"/>
      <c r="AR24" s="52">
        <f t="shared" si="13"/>
        <v>0</v>
      </c>
      <c r="AS24" s="51"/>
      <c r="AT24" s="52">
        <f t="shared" si="14"/>
        <v>0</v>
      </c>
    </row>
    <row r="25" spans="1:46" ht="18.75">
      <c r="A25" s="58">
        <v>19</v>
      </c>
      <c r="B25" s="59" t="s">
        <v>223</v>
      </c>
      <c r="C25" s="80">
        <v>191.27</v>
      </c>
      <c r="D25" s="60">
        <f t="shared" si="0"/>
        <v>0</v>
      </c>
      <c r="E25" s="61">
        <f t="shared" si="25"/>
        <v>0</v>
      </c>
      <c r="F25" s="64">
        <f>E25*C25/1000</f>
        <v>0</v>
      </c>
      <c r="G25" s="54"/>
      <c r="H25" s="52">
        <f t="shared" si="2"/>
        <v>0</v>
      </c>
      <c r="I25" s="51"/>
      <c r="J25" s="52">
        <f t="shared" si="3"/>
        <v>0</v>
      </c>
      <c r="K25" s="51"/>
      <c r="L25" s="52">
        <f t="shared" si="4"/>
        <v>0</v>
      </c>
      <c r="M25" s="51"/>
      <c r="N25" s="52">
        <f t="shared" si="15"/>
        <v>0</v>
      </c>
      <c r="O25" s="51"/>
      <c r="P25" s="52">
        <f t="shared" si="16"/>
        <v>0</v>
      </c>
      <c r="Q25" s="51"/>
      <c r="R25" s="52">
        <f t="shared" si="17"/>
        <v>0</v>
      </c>
      <c r="S25" s="51"/>
      <c r="T25" s="52">
        <f t="shared" si="18"/>
        <v>0</v>
      </c>
      <c r="U25" s="51"/>
      <c r="V25" s="52">
        <f t="shared" si="19"/>
        <v>0</v>
      </c>
      <c r="W25" s="51"/>
      <c r="X25" s="52">
        <f t="shared" si="20"/>
        <v>0</v>
      </c>
      <c r="Y25" s="51"/>
      <c r="Z25" s="52">
        <f t="shared" si="5"/>
        <v>0</v>
      </c>
      <c r="AA25" s="51"/>
      <c r="AB25" s="52">
        <f t="shared" si="6"/>
        <v>0</v>
      </c>
      <c r="AC25" s="51"/>
      <c r="AD25" s="52">
        <f t="shared" si="7"/>
        <v>0</v>
      </c>
      <c r="AE25" s="51"/>
      <c r="AF25" s="52">
        <f t="shared" si="23"/>
        <v>0</v>
      </c>
      <c r="AG25" s="51"/>
      <c r="AH25" s="52">
        <f t="shared" si="8"/>
        <v>0</v>
      </c>
      <c r="AI25" s="51"/>
      <c r="AJ25" s="52">
        <f t="shared" si="9"/>
        <v>0</v>
      </c>
      <c r="AK25" s="51"/>
      <c r="AL25" s="52">
        <f t="shared" si="10"/>
        <v>0</v>
      </c>
      <c r="AM25" s="51"/>
      <c r="AN25" s="52">
        <f t="shared" si="11"/>
        <v>0</v>
      </c>
      <c r="AO25" s="51"/>
      <c r="AP25" s="52">
        <f t="shared" si="12"/>
        <v>0</v>
      </c>
      <c r="AQ25" s="51"/>
      <c r="AR25" s="52">
        <f t="shared" si="13"/>
        <v>0</v>
      </c>
      <c r="AS25" s="51"/>
      <c r="AT25" s="52">
        <f t="shared" si="14"/>
        <v>0</v>
      </c>
    </row>
    <row r="26" spans="1:46" ht="18.75">
      <c r="A26" s="58">
        <v>20</v>
      </c>
      <c r="B26" s="59" t="s">
        <v>69</v>
      </c>
      <c r="C26" s="79">
        <v>55.81</v>
      </c>
      <c r="D26" s="60">
        <f t="shared" si="0"/>
        <v>152.5</v>
      </c>
      <c r="E26" s="61">
        <f t="shared" si="25"/>
        <v>7.625</v>
      </c>
      <c r="F26" s="61">
        <f t="shared" ref="F26:F46" si="27">E26*C26/1000</f>
        <v>0.42555125000000005</v>
      </c>
      <c r="G26" s="51"/>
      <c r="H26" s="52">
        <f t="shared" si="2"/>
        <v>0</v>
      </c>
      <c r="I26" s="51">
        <v>36</v>
      </c>
      <c r="J26" s="52">
        <f t="shared" si="3"/>
        <v>2.0091600000000001</v>
      </c>
      <c r="K26" s="51"/>
      <c r="L26" s="52">
        <f t="shared" si="4"/>
        <v>0</v>
      </c>
      <c r="M26" s="51">
        <v>10</v>
      </c>
      <c r="N26" s="52">
        <f t="shared" si="15"/>
        <v>0.55810000000000004</v>
      </c>
      <c r="O26" s="51"/>
      <c r="P26" s="52">
        <f t="shared" si="16"/>
        <v>0</v>
      </c>
      <c r="Q26" s="51"/>
      <c r="R26" s="52">
        <f t="shared" si="17"/>
        <v>0</v>
      </c>
      <c r="S26" s="51"/>
      <c r="T26" s="52">
        <f t="shared" si="18"/>
        <v>0</v>
      </c>
      <c r="U26" s="51"/>
      <c r="V26" s="52">
        <f t="shared" si="19"/>
        <v>0</v>
      </c>
      <c r="W26" s="51"/>
      <c r="X26" s="52">
        <f t="shared" si="20"/>
        <v>0</v>
      </c>
      <c r="Y26" s="51">
        <v>41</v>
      </c>
      <c r="Z26" s="52">
        <f t="shared" si="5"/>
        <v>2.2882099999999999</v>
      </c>
      <c r="AA26" s="51"/>
      <c r="AB26" s="52">
        <f t="shared" si="6"/>
        <v>0</v>
      </c>
      <c r="AC26" s="51"/>
      <c r="AD26" s="52">
        <f t="shared" si="7"/>
        <v>0</v>
      </c>
      <c r="AE26" s="51"/>
      <c r="AF26" s="52">
        <f t="shared" si="23"/>
        <v>0</v>
      </c>
      <c r="AG26" s="51">
        <v>9</v>
      </c>
      <c r="AH26" s="52">
        <f t="shared" si="8"/>
        <v>0.50229000000000001</v>
      </c>
      <c r="AI26" s="51">
        <v>23</v>
      </c>
      <c r="AJ26" s="52">
        <f t="shared" si="9"/>
        <v>1.28363</v>
      </c>
      <c r="AK26" s="51"/>
      <c r="AL26" s="52">
        <f t="shared" si="10"/>
        <v>0</v>
      </c>
      <c r="AM26" s="51"/>
      <c r="AN26" s="52">
        <f t="shared" si="11"/>
        <v>0</v>
      </c>
      <c r="AO26" s="51">
        <v>33.5</v>
      </c>
      <c r="AP26" s="52">
        <f t="shared" si="12"/>
        <v>1.8696349999999999</v>
      </c>
      <c r="AQ26" s="51"/>
      <c r="AR26" s="52">
        <f t="shared" ref="AR26:AR60" si="28">AQ26*C26/1000</f>
        <v>0</v>
      </c>
      <c r="AS26" s="51"/>
      <c r="AT26" s="52">
        <f t="shared" si="14"/>
        <v>0</v>
      </c>
    </row>
    <row r="27" spans="1:46" ht="18.75">
      <c r="A27" s="58">
        <v>21</v>
      </c>
      <c r="B27" s="59" t="s">
        <v>70</v>
      </c>
      <c r="C27" s="79">
        <v>634.66</v>
      </c>
      <c r="D27" s="60">
        <f t="shared" si="0"/>
        <v>157.22</v>
      </c>
      <c r="E27" s="61">
        <f t="shared" si="25"/>
        <v>7.8609999999999998</v>
      </c>
      <c r="F27" s="61">
        <f t="shared" si="27"/>
        <v>4.9890622599999999</v>
      </c>
      <c r="G27" s="51"/>
      <c r="H27" s="52">
        <v>0</v>
      </c>
      <c r="I27" s="51">
        <v>12</v>
      </c>
      <c r="J27" s="52">
        <f t="shared" si="3"/>
        <v>7.61592</v>
      </c>
      <c r="K27" s="51">
        <v>11</v>
      </c>
      <c r="L27" s="52">
        <f t="shared" si="4"/>
        <v>6.9812599999999989</v>
      </c>
      <c r="M27" s="51">
        <v>6</v>
      </c>
      <c r="N27" s="52">
        <f t="shared" si="15"/>
        <v>3.80796</v>
      </c>
      <c r="O27" s="51">
        <v>8</v>
      </c>
      <c r="P27" s="52">
        <f t="shared" si="16"/>
        <v>5.07728</v>
      </c>
      <c r="Q27" s="51">
        <v>8</v>
      </c>
      <c r="R27" s="52">
        <f t="shared" si="17"/>
        <v>5.07728</v>
      </c>
      <c r="S27" s="51">
        <v>6.62</v>
      </c>
      <c r="T27" s="52">
        <f t="shared" si="18"/>
        <v>4.2014491999999999</v>
      </c>
      <c r="U27" s="51">
        <v>5</v>
      </c>
      <c r="V27" s="52">
        <f t="shared" si="19"/>
        <v>3.1732999999999998</v>
      </c>
      <c r="W27" s="51">
        <v>6</v>
      </c>
      <c r="X27" s="52">
        <f t="shared" si="20"/>
        <v>3.80796</v>
      </c>
      <c r="Y27" s="51">
        <v>17</v>
      </c>
      <c r="Z27" s="52">
        <f t="shared" si="5"/>
        <v>10.789219999999998</v>
      </c>
      <c r="AA27" s="51"/>
      <c r="AB27" s="52">
        <f t="shared" si="6"/>
        <v>0</v>
      </c>
      <c r="AC27" s="51">
        <v>6</v>
      </c>
      <c r="AD27" s="52">
        <f t="shared" si="7"/>
        <v>3.80796</v>
      </c>
      <c r="AE27" s="51">
        <v>8</v>
      </c>
      <c r="AF27" s="52">
        <f t="shared" si="23"/>
        <v>5.07728</v>
      </c>
      <c r="AG27" s="51">
        <v>11</v>
      </c>
      <c r="AH27" s="52">
        <f t="shared" si="8"/>
        <v>6.9812599999999989</v>
      </c>
      <c r="AI27" s="51">
        <v>9.6</v>
      </c>
      <c r="AJ27" s="52">
        <f t="shared" si="9"/>
        <v>6.0927359999999995</v>
      </c>
      <c r="AK27" s="51">
        <v>6</v>
      </c>
      <c r="AL27" s="52">
        <f t="shared" si="10"/>
        <v>3.80796</v>
      </c>
      <c r="AM27" s="51">
        <v>6</v>
      </c>
      <c r="AN27" s="52">
        <f t="shared" si="11"/>
        <v>3.80796</v>
      </c>
      <c r="AO27" s="51">
        <v>17</v>
      </c>
      <c r="AP27" s="52">
        <f t="shared" si="12"/>
        <v>10.789219999999998</v>
      </c>
      <c r="AQ27" s="51">
        <v>8</v>
      </c>
      <c r="AR27" s="52">
        <f t="shared" si="28"/>
        <v>5.07728</v>
      </c>
      <c r="AS27" s="51">
        <v>6</v>
      </c>
      <c r="AT27" s="52">
        <f t="shared" si="14"/>
        <v>3.80796</v>
      </c>
    </row>
    <row r="28" spans="1:46" ht="18.75">
      <c r="A28" s="58">
        <v>22</v>
      </c>
      <c r="B28" s="59" t="s">
        <v>71</v>
      </c>
      <c r="C28" s="79">
        <v>179.57</v>
      </c>
      <c r="D28" s="60">
        <f t="shared" si="0"/>
        <v>171.24</v>
      </c>
      <c r="E28" s="61">
        <f t="shared" si="25"/>
        <v>8.5620000000000012</v>
      </c>
      <c r="F28" s="61">
        <f t="shared" si="27"/>
        <v>1.5374783400000001</v>
      </c>
      <c r="G28" s="53">
        <v>13.03</v>
      </c>
      <c r="H28" s="52">
        <f t="shared" ref="H28:H60" si="29">G28*C28/1000</f>
        <v>2.3397970999999997</v>
      </c>
      <c r="I28" s="51"/>
      <c r="J28" s="52">
        <f t="shared" si="3"/>
        <v>0</v>
      </c>
      <c r="K28" s="51">
        <v>13.03</v>
      </c>
      <c r="L28" s="52">
        <f t="shared" si="4"/>
        <v>2.3397970999999997</v>
      </c>
      <c r="M28" s="51"/>
      <c r="N28" s="52">
        <f t="shared" si="15"/>
        <v>0</v>
      </c>
      <c r="O28" s="51"/>
      <c r="P28" s="52">
        <f t="shared" si="16"/>
        <v>0</v>
      </c>
      <c r="Q28" s="51"/>
      <c r="R28" s="52">
        <f t="shared" si="17"/>
        <v>0</v>
      </c>
      <c r="S28" s="51">
        <v>21.91</v>
      </c>
      <c r="T28" s="52">
        <f t="shared" si="18"/>
        <v>3.9343786999999999</v>
      </c>
      <c r="U28" s="51">
        <v>13.03</v>
      </c>
      <c r="V28" s="52">
        <f t="shared" si="19"/>
        <v>2.3397970999999997</v>
      </c>
      <c r="W28" s="53">
        <v>6.52</v>
      </c>
      <c r="X28" s="52">
        <f t="shared" si="20"/>
        <v>1.1707964</v>
      </c>
      <c r="Y28" s="51">
        <v>13.03</v>
      </c>
      <c r="Z28" s="52">
        <f t="shared" si="5"/>
        <v>2.3397970999999997</v>
      </c>
      <c r="AA28" s="51">
        <v>13.03</v>
      </c>
      <c r="AB28" s="52">
        <f t="shared" si="6"/>
        <v>2.3397970999999997</v>
      </c>
      <c r="AC28" s="51">
        <v>3.62</v>
      </c>
      <c r="AD28" s="52">
        <f t="shared" si="7"/>
        <v>0.65004340000000005</v>
      </c>
      <c r="AE28" s="51">
        <v>13.03</v>
      </c>
      <c r="AF28" s="52">
        <f t="shared" si="23"/>
        <v>2.3397970999999997</v>
      </c>
      <c r="AG28" s="51">
        <v>13.03</v>
      </c>
      <c r="AH28" s="52">
        <f t="shared" si="8"/>
        <v>2.3397970999999997</v>
      </c>
      <c r="AI28" s="51"/>
      <c r="AJ28" s="52">
        <f t="shared" si="9"/>
        <v>0</v>
      </c>
      <c r="AK28" s="51">
        <v>18.66</v>
      </c>
      <c r="AL28" s="52">
        <f t="shared" si="10"/>
        <v>3.3507761999999999</v>
      </c>
      <c r="AM28" s="51"/>
      <c r="AN28" s="52">
        <f t="shared" si="11"/>
        <v>0</v>
      </c>
      <c r="AO28" s="51">
        <v>13.03</v>
      </c>
      <c r="AP28" s="52">
        <f t="shared" si="12"/>
        <v>2.3397970999999997</v>
      </c>
      <c r="AQ28" s="51">
        <v>13.03</v>
      </c>
      <c r="AR28" s="52">
        <f t="shared" si="28"/>
        <v>2.3397970999999997</v>
      </c>
      <c r="AS28" s="51">
        <v>3.26</v>
      </c>
      <c r="AT28" s="52">
        <f t="shared" si="14"/>
        <v>0.58539819999999998</v>
      </c>
    </row>
    <row r="29" spans="1:46" ht="18.75">
      <c r="A29" s="58">
        <v>23</v>
      </c>
      <c r="B29" s="59" t="s">
        <v>181</v>
      </c>
      <c r="C29" s="79">
        <v>529.82000000000005</v>
      </c>
      <c r="D29" s="60">
        <v>23.89</v>
      </c>
      <c r="E29" s="61">
        <f t="shared" si="25"/>
        <v>1.1945000000000001</v>
      </c>
      <c r="F29" s="61">
        <f t="shared" si="27"/>
        <v>0.6328699900000001</v>
      </c>
      <c r="G29" s="53"/>
      <c r="H29" s="52">
        <f t="shared" si="29"/>
        <v>0</v>
      </c>
      <c r="I29" s="51"/>
      <c r="J29" s="52">
        <f t="shared" si="3"/>
        <v>0</v>
      </c>
      <c r="K29" s="51"/>
      <c r="L29" s="52">
        <f t="shared" si="4"/>
        <v>0</v>
      </c>
      <c r="M29" s="51"/>
      <c r="N29" s="52">
        <f t="shared" si="15"/>
        <v>0</v>
      </c>
      <c r="O29" s="51"/>
      <c r="P29" s="52">
        <f t="shared" si="16"/>
        <v>0</v>
      </c>
      <c r="Q29" s="51"/>
      <c r="R29" s="52">
        <f t="shared" si="17"/>
        <v>0</v>
      </c>
      <c r="S29" s="51"/>
      <c r="T29" s="52">
        <f t="shared" si="18"/>
        <v>0</v>
      </c>
      <c r="U29" s="51"/>
      <c r="V29" s="52">
        <f t="shared" si="19"/>
        <v>0</v>
      </c>
      <c r="W29" s="53">
        <v>23.89</v>
      </c>
      <c r="X29" s="52">
        <f t="shared" si="20"/>
        <v>12.6573998</v>
      </c>
      <c r="Y29" s="51"/>
      <c r="Z29" s="52">
        <f t="shared" si="5"/>
        <v>0</v>
      </c>
      <c r="AA29" s="51"/>
      <c r="AB29" s="52">
        <f t="shared" si="6"/>
        <v>0</v>
      </c>
      <c r="AC29" s="51"/>
      <c r="AD29" s="52">
        <f t="shared" si="7"/>
        <v>0</v>
      </c>
      <c r="AE29" s="51">
        <v>12.37</v>
      </c>
      <c r="AF29" s="52">
        <v>0</v>
      </c>
      <c r="AG29" s="51"/>
      <c r="AH29" s="52">
        <f t="shared" si="8"/>
        <v>0</v>
      </c>
      <c r="AI29" s="51"/>
      <c r="AJ29" s="52">
        <f t="shared" si="9"/>
        <v>0</v>
      </c>
      <c r="AK29" s="51"/>
      <c r="AL29" s="52">
        <f t="shared" si="10"/>
        <v>0</v>
      </c>
      <c r="AM29" s="51"/>
      <c r="AN29" s="52">
        <f t="shared" si="11"/>
        <v>0</v>
      </c>
      <c r="AO29" s="51"/>
      <c r="AP29" s="52">
        <f t="shared" si="12"/>
        <v>0</v>
      </c>
      <c r="AQ29" s="51"/>
      <c r="AR29" s="52">
        <f t="shared" si="28"/>
        <v>0</v>
      </c>
      <c r="AS29" s="51"/>
      <c r="AT29" s="52">
        <f t="shared" si="14"/>
        <v>0</v>
      </c>
    </row>
    <row r="30" spans="1:46" ht="18.75">
      <c r="A30" s="58">
        <v>24</v>
      </c>
      <c r="B30" s="59" t="s">
        <v>127</v>
      </c>
      <c r="C30" s="79">
        <v>41.57</v>
      </c>
      <c r="D30" s="60">
        <f t="shared" si="0"/>
        <v>72</v>
      </c>
      <c r="E30" s="61">
        <f t="shared" si="25"/>
        <v>3.6</v>
      </c>
      <c r="F30" s="61">
        <f t="shared" si="27"/>
        <v>0.14965200000000001</v>
      </c>
      <c r="G30" s="53"/>
      <c r="H30" s="52">
        <f t="shared" si="29"/>
        <v>0</v>
      </c>
      <c r="I30" s="51"/>
      <c r="J30" s="52">
        <f t="shared" si="3"/>
        <v>0</v>
      </c>
      <c r="K30" s="51"/>
      <c r="L30" s="52">
        <f t="shared" si="4"/>
        <v>0</v>
      </c>
      <c r="M30" s="51"/>
      <c r="N30" s="52">
        <f t="shared" si="15"/>
        <v>0</v>
      </c>
      <c r="O30" s="51">
        <v>24</v>
      </c>
      <c r="P30" s="52">
        <f t="shared" si="16"/>
        <v>0.99768000000000001</v>
      </c>
      <c r="Q30" s="51"/>
      <c r="R30" s="52">
        <f t="shared" si="17"/>
        <v>0</v>
      </c>
      <c r="S30" s="51"/>
      <c r="T30" s="52">
        <f t="shared" si="18"/>
        <v>0</v>
      </c>
      <c r="U30" s="51"/>
      <c r="V30" s="52">
        <f t="shared" si="19"/>
        <v>0</v>
      </c>
      <c r="W30" s="53">
        <v>24</v>
      </c>
      <c r="X30" s="52">
        <f t="shared" si="20"/>
        <v>0.99768000000000001</v>
      </c>
      <c r="Y30" s="51"/>
      <c r="Z30" s="52">
        <f t="shared" si="5"/>
        <v>0</v>
      </c>
      <c r="AA30" s="51"/>
      <c r="AB30" s="52">
        <f t="shared" si="6"/>
        <v>0</v>
      </c>
      <c r="AC30" s="51"/>
      <c r="AD30" s="52">
        <f t="shared" si="7"/>
        <v>0</v>
      </c>
      <c r="AE30" s="51"/>
      <c r="AF30" s="52">
        <v>0</v>
      </c>
      <c r="AG30" s="51"/>
      <c r="AH30" s="52">
        <f t="shared" si="8"/>
        <v>0</v>
      </c>
      <c r="AI30" s="51">
        <v>24</v>
      </c>
      <c r="AJ30" s="52">
        <f t="shared" si="9"/>
        <v>0.99768000000000001</v>
      </c>
      <c r="AK30" s="51"/>
      <c r="AL30" s="52">
        <f t="shared" si="10"/>
        <v>0</v>
      </c>
      <c r="AM30" s="51"/>
      <c r="AN30" s="52">
        <f t="shared" si="11"/>
        <v>0</v>
      </c>
      <c r="AO30" s="51"/>
      <c r="AP30" s="52">
        <f t="shared" si="12"/>
        <v>0</v>
      </c>
      <c r="AQ30" s="51"/>
      <c r="AR30" s="52">
        <f t="shared" si="28"/>
        <v>0</v>
      </c>
      <c r="AS30" s="51"/>
      <c r="AT30" s="52">
        <f t="shared" si="14"/>
        <v>0</v>
      </c>
    </row>
    <row r="31" spans="1:46" ht="18.75">
      <c r="A31" s="58">
        <v>25</v>
      </c>
      <c r="B31" s="62" t="s">
        <v>72</v>
      </c>
      <c r="C31" s="79">
        <v>37.020000000000003</v>
      </c>
      <c r="D31" s="60">
        <f t="shared" si="0"/>
        <v>292</v>
      </c>
      <c r="E31" s="61">
        <f t="shared" si="25"/>
        <v>14.6</v>
      </c>
      <c r="F31" s="61">
        <f t="shared" si="27"/>
        <v>0.54049200000000008</v>
      </c>
      <c r="G31" s="53"/>
      <c r="H31" s="52">
        <f>G31*C31/1000</f>
        <v>0</v>
      </c>
      <c r="I31" s="53"/>
      <c r="J31" s="52">
        <f t="shared" si="3"/>
        <v>0</v>
      </c>
      <c r="K31" s="51"/>
      <c r="L31" s="52">
        <f t="shared" si="4"/>
        <v>0</v>
      </c>
      <c r="M31" s="51">
        <v>73</v>
      </c>
      <c r="N31" s="52">
        <f t="shared" si="15"/>
        <v>2.7024599999999999</v>
      </c>
      <c r="O31" s="53"/>
      <c r="P31" s="52">
        <f t="shared" si="16"/>
        <v>0</v>
      </c>
      <c r="Q31" s="53"/>
      <c r="R31" s="52">
        <f t="shared" si="17"/>
        <v>0</v>
      </c>
      <c r="S31" s="53"/>
      <c r="T31" s="52">
        <f t="shared" si="18"/>
        <v>0</v>
      </c>
      <c r="U31" s="53"/>
      <c r="V31" s="52">
        <f t="shared" si="19"/>
        <v>0</v>
      </c>
      <c r="W31" s="53">
        <v>73</v>
      </c>
      <c r="X31" s="52">
        <f t="shared" si="20"/>
        <v>2.7024599999999999</v>
      </c>
      <c r="Y31" s="53"/>
      <c r="Z31" s="52">
        <f t="shared" si="5"/>
        <v>0</v>
      </c>
      <c r="AA31" s="53"/>
      <c r="AB31" s="52">
        <f t="shared" si="6"/>
        <v>0</v>
      </c>
      <c r="AC31" s="53"/>
      <c r="AD31" s="52">
        <f t="shared" si="7"/>
        <v>0</v>
      </c>
      <c r="AE31" s="53"/>
      <c r="AF31" s="52">
        <f t="shared" si="23"/>
        <v>0</v>
      </c>
      <c r="AG31" s="53">
        <v>73</v>
      </c>
      <c r="AH31" s="52">
        <f t="shared" si="8"/>
        <v>2.7024599999999999</v>
      </c>
      <c r="AI31" s="53"/>
      <c r="AJ31" s="52">
        <f t="shared" si="9"/>
        <v>0</v>
      </c>
      <c r="AK31" s="53">
        <v>73</v>
      </c>
      <c r="AL31" s="52">
        <f t="shared" si="10"/>
        <v>2.7024599999999999</v>
      </c>
      <c r="AM31" s="53"/>
      <c r="AN31" s="52">
        <f t="shared" si="11"/>
        <v>0</v>
      </c>
      <c r="AO31" s="53"/>
      <c r="AP31" s="52">
        <f t="shared" si="12"/>
        <v>0</v>
      </c>
      <c r="AQ31" s="51"/>
      <c r="AR31" s="52">
        <f t="shared" si="28"/>
        <v>0</v>
      </c>
      <c r="AS31" s="51"/>
      <c r="AT31" s="52">
        <f t="shared" si="14"/>
        <v>0</v>
      </c>
    </row>
    <row r="32" spans="1:46" ht="18.75">
      <c r="A32" s="58">
        <v>26</v>
      </c>
      <c r="B32" s="62" t="s">
        <v>179</v>
      </c>
      <c r="C32" s="79">
        <v>109.9</v>
      </c>
      <c r="D32" s="60">
        <f t="shared" si="0"/>
        <v>294.39999999999998</v>
      </c>
      <c r="E32" s="61">
        <f t="shared" si="25"/>
        <v>14.719999999999999</v>
      </c>
      <c r="F32" s="61">
        <f t="shared" si="27"/>
        <v>1.6177280000000001</v>
      </c>
      <c r="G32" s="53">
        <v>50.4</v>
      </c>
      <c r="H32" s="52">
        <f>G32*C32/1000</f>
        <v>5.5389600000000003</v>
      </c>
      <c r="I32" s="53"/>
      <c r="J32" s="52">
        <f t="shared" si="3"/>
        <v>0</v>
      </c>
      <c r="K32" s="51"/>
      <c r="L32" s="52">
        <f t="shared" si="4"/>
        <v>0</v>
      </c>
      <c r="M32" s="51"/>
      <c r="N32" s="52">
        <f t="shared" si="15"/>
        <v>0</v>
      </c>
      <c r="O32" s="53">
        <v>60</v>
      </c>
      <c r="P32" s="52">
        <f t="shared" si="16"/>
        <v>6.5940000000000003</v>
      </c>
      <c r="Q32" s="53"/>
      <c r="R32" s="52">
        <f t="shared" si="17"/>
        <v>0</v>
      </c>
      <c r="S32" s="53"/>
      <c r="T32" s="52">
        <f t="shared" si="18"/>
        <v>0</v>
      </c>
      <c r="U32" s="53"/>
      <c r="V32" s="52">
        <f t="shared" si="19"/>
        <v>0</v>
      </c>
      <c r="W32" s="53"/>
      <c r="X32" s="52">
        <f t="shared" si="20"/>
        <v>0</v>
      </c>
      <c r="Y32" s="53"/>
      <c r="Z32" s="52">
        <f t="shared" si="5"/>
        <v>0</v>
      </c>
      <c r="AA32" s="53">
        <v>64</v>
      </c>
      <c r="AB32" s="52">
        <f t="shared" si="6"/>
        <v>7.0336000000000007</v>
      </c>
      <c r="AC32" s="53"/>
      <c r="AD32" s="52">
        <f t="shared" si="7"/>
        <v>0</v>
      </c>
      <c r="AE32" s="53">
        <v>60</v>
      </c>
      <c r="AF32" s="52">
        <f t="shared" si="23"/>
        <v>6.5940000000000003</v>
      </c>
      <c r="AG32" s="53"/>
      <c r="AH32" s="52">
        <f t="shared" si="8"/>
        <v>0</v>
      </c>
      <c r="AI32" s="53"/>
      <c r="AJ32" s="52">
        <f t="shared" si="9"/>
        <v>0</v>
      </c>
      <c r="AK32" s="53"/>
      <c r="AL32" s="52">
        <f t="shared" si="10"/>
        <v>0</v>
      </c>
      <c r="AM32" s="53"/>
      <c r="AN32" s="52">
        <f t="shared" si="11"/>
        <v>0</v>
      </c>
      <c r="AO32" s="53"/>
      <c r="AP32" s="52">
        <f t="shared" si="12"/>
        <v>0</v>
      </c>
      <c r="AQ32" s="51">
        <v>60</v>
      </c>
      <c r="AR32" s="52">
        <f t="shared" si="28"/>
        <v>6.5940000000000003</v>
      </c>
      <c r="AS32" s="51"/>
      <c r="AT32" s="52">
        <f t="shared" si="14"/>
        <v>0</v>
      </c>
    </row>
    <row r="33" spans="1:46" ht="18.75">
      <c r="A33" s="58">
        <v>27</v>
      </c>
      <c r="B33" s="70" t="s">
        <v>73</v>
      </c>
      <c r="C33" s="79">
        <v>105.45</v>
      </c>
      <c r="D33" s="60">
        <f t="shared" si="0"/>
        <v>40</v>
      </c>
      <c r="E33" s="61">
        <f t="shared" si="25"/>
        <v>2</v>
      </c>
      <c r="F33" s="61">
        <f t="shared" si="27"/>
        <v>0.2109</v>
      </c>
      <c r="G33" s="53"/>
      <c r="H33" s="52">
        <f t="shared" si="29"/>
        <v>0</v>
      </c>
      <c r="I33" s="53"/>
      <c r="J33" s="52">
        <f t="shared" si="3"/>
        <v>0</v>
      </c>
      <c r="K33" s="51"/>
      <c r="L33" s="52">
        <f t="shared" si="4"/>
        <v>0</v>
      </c>
      <c r="M33" s="51"/>
      <c r="N33" s="52">
        <f t="shared" si="15"/>
        <v>0</v>
      </c>
      <c r="O33" s="53"/>
      <c r="P33" s="52">
        <f t="shared" si="16"/>
        <v>0</v>
      </c>
      <c r="Q33" s="53">
        <v>15</v>
      </c>
      <c r="R33" s="52">
        <f t="shared" si="17"/>
        <v>1.58175</v>
      </c>
      <c r="S33" s="53"/>
      <c r="T33" s="52">
        <f t="shared" si="18"/>
        <v>0</v>
      </c>
      <c r="U33" s="53"/>
      <c r="V33" s="52">
        <f t="shared" si="19"/>
        <v>0</v>
      </c>
      <c r="W33" s="53"/>
      <c r="X33" s="52">
        <f t="shared" si="20"/>
        <v>0</v>
      </c>
      <c r="Y33" s="53"/>
      <c r="Z33" s="52">
        <f t="shared" si="5"/>
        <v>0</v>
      </c>
      <c r="AA33" s="53">
        <v>5</v>
      </c>
      <c r="AB33" s="52">
        <f t="shared" si="6"/>
        <v>0.52725</v>
      </c>
      <c r="AC33" s="53"/>
      <c r="AD33" s="52">
        <f t="shared" si="7"/>
        <v>0</v>
      </c>
      <c r="AE33" s="53"/>
      <c r="AF33" s="52">
        <f t="shared" si="23"/>
        <v>0</v>
      </c>
      <c r="AG33" s="53"/>
      <c r="AH33" s="52">
        <f t="shared" si="8"/>
        <v>0</v>
      </c>
      <c r="AI33" s="53"/>
      <c r="AJ33" s="52">
        <f t="shared" si="9"/>
        <v>0</v>
      </c>
      <c r="AK33" s="53"/>
      <c r="AL33" s="52">
        <f t="shared" si="10"/>
        <v>0</v>
      </c>
      <c r="AM33" s="53">
        <v>15</v>
      </c>
      <c r="AN33" s="52">
        <f t="shared" si="11"/>
        <v>1.58175</v>
      </c>
      <c r="AO33" s="53"/>
      <c r="AP33" s="52">
        <f t="shared" si="12"/>
        <v>0</v>
      </c>
      <c r="AQ33" s="51">
        <v>5</v>
      </c>
      <c r="AR33" s="52">
        <f t="shared" si="28"/>
        <v>0.52725</v>
      </c>
      <c r="AS33" s="51"/>
      <c r="AT33" s="52">
        <f t="shared" si="14"/>
        <v>0</v>
      </c>
    </row>
    <row r="34" spans="1:46" ht="18.75">
      <c r="A34" s="58">
        <v>28</v>
      </c>
      <c r="B34" s="70" t="s">
        <v>251</v>
      </c>
      <c r="C34" s="79">
        <v>31.37</v>
      </c>
      <c r="D34" s="60">
        <f t="shared" si="0"/>
        <v>7.6</v>
      </c>
      <c r="E34" s="61">
        <f t="shared" si="25"/>
        <v>0.38</v>
      </c>
      <c r="F34" s="61">
        <f t="shared" si="27"/>
        <v>1.19206E-2</v>
      </c>
      <c r="G34" s="53"/>
      <c r="H34" s="52">
        <f t="shared" si="29"/>
        <v>0</v>
      </c>
      <c r="I34" s="53"/>
      <c r="J34" s="52">
        <f t="shared" si="3"/>
        <v>0</v>
      </c>
      <c r="K34" s="51"/>
      <c r="L34" s="52">
        <f t="shared" si="4"/>
        <v>0</v>
      </c>
      <c r="M34" s="51">
        <v>3.8</v>
      </c>
      <c r="N34" s="52">
        <f t="shared" si="15"/>
        <v>0.11920600000000001</v>
      </c>
      <c r="O34" s="53"/>
      <c r="P34" s="52">
        <f t="shared" si="16"/>
        <v>0</v>
      </c>
      <c r="Q34" s="53"/>
      <c r="R34" s="52">
        <f t="shared" si="17"/>
        <v>0</v>
      </c>
      <c r="S34" s="53"/>
      <c r="T34" s="52">
        <f t="shared" si="18"/>
        <v>0</v>
      </c>
      <c r="U34" s="53"/>
      <c r="V34" s="52">
        <f t="shared" si="19"/>
        <v>0</v>
      </c>
      <c r="W34" s="53"/>
      <c r="X34" s="52">
        <f t="shared" si="20"/>
        <v>0</v>
      </c>
      <c r="Y34" s="53"/>
      <c r="Z34" s="52">
        <f t="shared" si="5"/>
        <v>0</v>
      </c>
      <c r="AA34" s="53"/>
      <c r="AB34" s="52">
        <f t="shared" si="6"/>
        <v>0</v>
      </c>
      <c r="AC34" s="53"/>
      <c r="AD34" s="52">
        <f t="shared" si="7"/>
        <v>0</v>
      </c>
      <c r="AE34" s="53"/>
      <c r="AF34" s="52">
        <f t="shared" si="23"/>
        <v>0</v>
      </c>
      <c r="AG34" s="53"/>
      <c r="AH34" s="52">
        <f t="shared" si="8"/>
        <v>0</v>
      </c>
      <c r="AI34" s="53"/>
      <c r="AJ34" s="52">
        <f t="shared" si="9"/>
        <v>0</v>
      </c>
      <c r="AK34" s="53">
        <v>3.8</v>
      </c>
      <c r="AL34" s="52">
        <f t="shared" si="10"/>
        <v>0.11920600000000001</v>
      </c>
      <c r="AM34" s="53"/>
      <c r="AN34" s="52">
        <f t="shared" si="11"/>
        <v>0</v>
      </c>
      <c r="AO34" s="53"/>
      <c r="AP34" s="52">
        <f t="shared" si="12"/>
        <v>0</v>
      </c>
      <c r="AQ34" s="51"/>
      <c r="AR34" s="52">
        <f t="shared" si="28"/>
        <v>0</v>
      </c>
      <c r="AS34" s="51"/>
      <c r="AT34" s="52">
        <f t="shared" si="14"/>
        <v>0</v>
      </c>
    </row>
    <row r="35" spans="1:46" ht="18.75">
      <c r="A35" s="58">
        <v>29</v>
      </c>
      <c r="B35" s="59" t="s">
        <v>129</v>
      </c>
      <c r="C35" s="79">
        <v>20.65</v>
      </c>
      <c r="D35" s="60">
        <f t="shared" si="0"/>
        <v>48</v>
      </c>
      <c r="E35" s="61">
        <f t="shared" si="25"/>
        <v>2.4</v>
      </c>
      <c r="F35" s="61">
        <f t="shared" si="27"/>
        <v>4.9559999999999993E-2</v>
      </c>
      <c r="G35" s="53"/>
      <c r="H35" s="52">
        <f t="shared" si="29"/>
        <v>0</v>
      </c>
      <c r="I35" s="53"/>
      <c r="J35" s="52">
        <f t="shared" si="3"/>
        <v>0</v>
      </c>
      <c r="K35" s="51"/>
      <c r="L35" s="52">
        <f t="shared" si="4"/>
        <v>0</v>
      </c>
      <c r="M35" s="51"/>
      <c r="N35" s="52">
        <f t="shared" si="15"/>
        <v>0</v>
      </c>
      <c r="O35" s="53"/>
      <c r="P35" s="52">
        <f t="shared" si="16"/>
        <v>0</v>
      </c>
      <c r="Q35" s="53">
        <v>48</v>
      </c>
      <c r="R35" s="52">
        <f t="shared" si="17"/>
        <v>0.99119999999999997</v>
      </c>
      <c r="S35" s="53"/>
      <c r="T35" s="52">
        <f t="shared" si="18"/>
        <v>0</v>
      </c>
      <c r="U35" s="53"/>
      <c r="V35" s="52">
        <f t="shared" si="19"/>
        <v>0</v>
      </c>
      <c r="W35" s="53"/>
      <c r="X35" s="52">
        <f t="shared" si="20"/>
        <v>0</v>
      </c>
      <c r="Y35" s="53"/>
      <c r="Z35" s="52">
        <f t="shared" si="5"/>
        <v>0</v>
      </c>
      <c r="AA35" s="53"/>
      <c r="AB35" s="52">
        <f t="shared" si="6"/>
        <v>0</v>
      </c>
      <c r="AC35" s="53"/>
      <c r="AD35" s="52">
        <f t="shared" si="7"/>
        <v>0</v>
      </c>
      <c r="AE35" s="53"/>
      <c r="AF35" s="52">
        <f t="shared" si="23"/>
        <v>0</v>
      </c>
      <c r="AG35" s="53"/>
      <c r="AH35" s="52">
        <f t="shared" si="8"/>
        <v>0</v>
      </c>
      <c r="AI35" s="53"/>
      <c r="AJ35" s="52">
        <f t="shared" si="9"/>
        <v>0</v>
      </c>
      <c r="AK35" s="53"/>
      <c r="AL35" s="52">
        <f t="shared" si="10"/>
        <v>0</v>
      </c>
      <c r="AM35" s="53"/>
      <c r="AN35" s="52">
        <f t="shared" si="11"/>
        <v>0</v>
      </c>
      <c r="AO35" s="53"/>
      <c r="AP35" s="52">
        <f t="shared" si="12"/>
        <v>0</v>
      </c>
      <c r="AQ35" s="51"/>
      <c r="AR35" s="52">
        <f t="shared" si="28"/>
        <v>0</v>
      </c>
      <c r="AS35" s="51"/>
      <c r="AT35" s="52">
        <f t="shared" si="14"/>
        <v>0</v>
      </c>
    </row>
    <row r="36" spans="1:46" ht="18.75">
      <c r="A36" s="58">
        <v>30</v>
      </c>
      <c r="B36" s="59" t="s">
        <v>146</v>
      </c>
      <c r="C36" s="79">
        <v>56.96</v>
      </c>
      <c r="D36" s="60">
        <f t="shared" si="0"/>
        <v>390</v>
      </c>
      <c r="E36" s="61">
        <f t="shared" si="25"/>
        <v>19.5</v>
      </c>
      <c r="F36" s="61">
        <f t="shared" si="27"/>
        <v>1.1107199999999999</v>
      </c>
      <c r="G36" s="53"/>
      <c r="H36" s="52">
        <f t="shared" si="29"/>
        <v>0</v>
      </c>
      <c r="I36" s="53"/>
      <c r="J36" s="52">
        <f t="shared" si="3"/>
        <v>0</v>
      </c>
      <c r="K36" s="51">
        <v>78</v>
      </c>
      <c r="L36" s="52">
        <f t="shared" si="4"/>
        <v>4.4428799999999997</v>
      </c>
      <c r="M36" s="51"/>
      <c r="N36" s="52">
        <f t="shared" si="15"/>
        <v>0</v>
      </c>
      <c r="O36" s="53"/>
      <c r="P36" s="52">
        <f t="shared" si="16"/>
        <v>0</v>
      </c>
      <c r="Q36" s="53"/>
      <c r="R36" s="52">
        <f t="shared" si="17"/>
        <v>0</v>
      </c>
      <c r="S36" s="53">
        <v>78</v>
      </c>
      <c r="T36" s="52">
        <f t="shared" si="18"/>
        <v>4.4428799999999997</v>
      </c>
      <c r="U36" s="53"/>
      <c r="V36" s="52">
        <f t="shared" si="19"/>
        <v>0</v>
      </c>
      <c r="W36" s="53"/>
      <c r="X36" s="52">
        <f t="shared" si="20"/>
        <v>0</v>
      </c>
      <c r="Y36" s="53"/>
      <c r="Z36" s="52">
        <f t="shared" si="5"/>
        <v>0</v>
      </c>
      <c r="AA36" s="53"/>
      <c r="AB36" s="52">
        <f t="shared" si="6"/>
        <v>0</v>
      </c>
      <c r="AC36" s="53">
        <v>78</v>
      </c>
      <c r="AD36" s="52">
        <f t="shared" si="7"/>
        <v>4.4428799999999997</v>
      </c>
      <c r="AE36" s="53"/>
      <c r="AF36" s="52">
        <f t="shared" si="23"/>
        <v>0</v>
      </c>
      <c r="AG36" s="53"/>
      <c r="AH36" s="52">
        <f t="shared" si="8"/>
        <v>0</v>
      </c>
      <c r="AI36" s="53"/>
      <c r="AJ36" s="52">
        <f t="shared" si="9"/>
        <v>0</v>
      </c>
      <c r="AK36" s="53"/>
      <c r="AL36" s="52">
        <f t="shared" si="10"/>
        <v>0</v>
      </c>
      <c r="AM36" s="53">
        <v>78</v>
      </c>
      <c r="AN36" s="52">
        <f t="shared" si="11"/>
        <v>4.4428799999999997</v>
      </c>
      <c r="AO36" s="53"/>
      <c r="AP36" s="52">
        <f t="shared" si="12"/>
        <v>0</v>
      </c>
      <c r="AQ36" s="51"/>
      <c r="AR36" s="52">
        <f t="shared" si="28"/>
        <v>0</v>
      </c>
      <c r="AS36" s="51">
        <v>78</v>
      </c>
      <c r="AT36" s="52">
        <f t="shared" si="14"/>
        <v>4.4428799999999997</v>
      </c>
    </row>
    <row r="37" spans="1:46" ht="18.75">
      <c r="A37" s="58">
        <v>31</v>
      </c>
      <c r="B37" s="59" t="s">
        <v>74</v>
      </c>
      <c r="C37" s="79">
        <v>38.5</v>
      </c>
      <c r="D37" s="60">
        <f t="shared" si="0"/>
        <v>58.820000000000007</v>
      </c>
      <c r="E37" s="61">
        <f t="shared" si="25"/>
        <v>2.9410000000000003</v>
      </c>
      <c r="F37" s="61">
        <f t="shared" si="27"/>
        <v>0.11322850000000001</v>
      </c>
      <c r="G37" s="53"/>
      <c r="H37" s="52">
        <f t="shared" si="29"/>
        <v>0</v>
      </c>
      <c r="I37" s="53">
        <v>10</v>
      </c>
      <c r="J37" s="52">
        <f t="shared" si="3"/>
        <v>0.38500000000000001</v>
      </c>
      <c r="K37" s="51"/>
      <c r="L37" s="52">
        <f t="shared" si="4"/>
        <v>0</v>
      </c>
      <c r="M37" s="51">
        <v>5</v>
      </c>
      <c r="N37" s="52">
        <f t="shared" si="15"/>
        <v>0.1925</v>
      </c>
      <c r="O37" s="53">
        <v>5</v>
      </c>
      <c r="P37" s="52">
        <f t="shared" si="16"/>
        <v>0.1925</v>
      </c>
      <c r="Q37" s="53">
        <v>1.88</v>
      </c>
      <c r="R37" s="52">
        <f t="shared" si="17"/>
        <v>7.238E-2</v>
      </c>
      <c r="S37" s="53">
        <v>5.75</v>
      </c>
      <c r="T37" s="52">
        <f t="shared" si="18"/>
        <v>0.22137499999999999</v>
      </c>
      <c r="U37" s="53"/>
      <c r="V37" s="52">
        <f t="shared" si="19"/>
        <v>0</v>
      </c>
      <c r="W37" s="53">
        <v>2.4</v>
      </c>
      <c r="X37" s="52">
        <f t="shared" si="20"/>
        <v>9.2399999999999996E-2</v>
      </c>
      <c r="Y37" s="53"/>
      <c r="Z37" s="52">
        <f t="shared" si="5"/>
        <v>0</v>
      </c>
      <c r="AA37" s="53"/>
      <c r="AB37" s="52">
        <f t="shared" si="6"/>
        <v>0</v>
      </c>
      <c r="AC37" s="53"/>
      <c r="AD37" s="52">
        <f t="shared" si="7"/>
        <v>0</v>
      </c>
      <c r="AE37" s="53">
        <v>5</v>
      </c>
      <c r="AF37" s="52">
        <f t="shared" si="23"/>
        <v>0.1925</v>
      </c>
      <c r="AG37" s="53">
        <v>4</v>
      </c>
      <c r="AH37" s="52">
        <f t="shared" si="8"/>
        <v>0.154</v>
      </c>
      <c r="AI37" s="53">
        <v>11.08</v>
      </c>
      <c r="AJ37" s="52">
        <f t="shared" si="9"/>
        <v>0.42657999999999996</v>
      </c>
      <c r="AK37" s="53"/>
      <c r="AL37" s="52">
        <f t="shared" si="10"/>
        <v>0</v>
      </c>
      <c r="AM37" s="53">
        <v>1.88</v>
      </c>
      <c r="AN37" s="52">
        <f t="shared" si="11"/>
        <v>7.238E-2</v>
      </c>
      <c r="AO37" s="53">
        <v>4.95</v>
      </c>
      <c r="AP37" s="52">
        <f t="shared" si="12"/>
        <v>0.19057500000000002</v>
      </c>
      <c r="AQ37" s="51">
        <v>1.88</v>
      </c>
      <c r="AR37" s="52">
        <f t="shared" si="28"/>
        <v>7.238E-2</v>
      </c>
      <c r="AS37" s="51"/>
      <c r="AT37" s="52">
        <f t="shared" si="14"/>
        <v>0</v>
      </c>
    </row>
    <row r="38" spans="1:46" ht="18.75">
      <c r="A38" s="58">
        <v>32</v>
      </c>
      <c r="B38" s="59" t="s">
        <v>75</v>
      </c>
      <c r="C38" s="79">
        <v>124.96</v>
      </c>
      <c r="D38" s="60">
        <f t="shared" si="0"/>
        <v>172.04999999999995</v>
      </c>
      <c r="E38" s="61">
        <f t="shared" si="25"/>
        <v>8.6024999999999974</v>
      </c>
      <c r="F38" s="61">
        <f t="shared" si="27"/>
        <v>1.0749683999999995</v>
      </c>
      <c r="G38" s="53">
        <v>6.9</v>
      </c>
      <c r="H38" s="52">
        <f t="shared" si="29"/>
        <v>0.8622240000000001</v>
      </c>
      <c r="I38" s="53"/>
      <c r="J38" s="52">
        <f t="shared" si="3"/>
        <v>0</v>
      </c>
      <c r="K38" s="51">
        <v>12.64</v>
      </c>
      <c r="L38" s="52">
        <f t="shared" si="4"/>
        <v>1.5794944</v>
      </c>
      <c r="M38" s="51"/>
      <c r="N38" s="52">
        <f t="shared" si="15"/>
        <v>0</v>
      </c>
      <c r="O38" s="53">
        <v>7.44</v>
      </c>
      <c r="P38" s="52">
        <f t="shared" si="16"/>
        <v>0.92970240000000004</v>
      </c>
      <c r="Q38" s="53">
        <v>2.35</v>
      </c>
      <c r="R38" s="52">
        <f t="shared" si="17"/>
        <v>0.29365600000000003</v>
      </c>
      <c r="S38" s="53">
        <v>2.65</v>
      </c>
      <c r="T38" s="52">
        <f t="shared" si="18"/>
        <v>0.33114399999999994</v>
      </c>
      <c r="U38" s="53">
        <v>10.93</v>
      </c>
      <c r="V38" s="52">
        <f t="shared" si="19"/>
        <v>1.3658127999999998</v>
      </c>
      <c r="W38" s="53"/>
      <c r="X38" s="52">
        <f t="shared" si="20"/>
        <v>0</v>
      </c>
      <c r="Y38" s="53">
        <v>10.6</v>
      </c>
      <c r="Z38" s="52">
        <f t="shared" si="5"/>
        <v>1.3245759999999998</v>
      </c>
      <c r="AA38" s="53">
        <v>12.15</v>
      </c>
      <c r="AB38" s="52">
        <f t="shared" si="6"/>
        <v>1.5182639999999998</v>
      </c>
      <c r="AC38" s="53">
        <v>8.01</v>
      </c>
      <c r="AD38" s="52">
        <f t="shared" si="7"/>
        <v>1.0009295999999999</v>
      </c>
      <c r="AE38" s="53">
        <v>29.23</v>
      </c>
      <c r="AF38" s="52">
        <f t="shared" si="23"/>
        <v>3.6525807999999995</v>
      </c>
      <c r="AG38" s="53">
        <v>19.350000000000001</v>
      </c>
      <c r="AH38" s="52">
        <f t="shared" si="8"/>
        <v>2.4179759999999999</v>
      </c>
      <c r="AI38" s="53">
        <v>2.88</v>
      </c>
      <c r="AJ38" s="52">
        <f t="shared" si="9"/>
        <v>0.3598848</v>
      </c>
      <c r="AK38" s="53"/>
      <c r="AL38" s="52">
        <f t="shared" si="10"/>
        <v>0</v>
      </c>
      <c r="AM38" s="53">
        <v>2.35</v>
      </c>
      <c r="AN38" s="52">
        <f t="shared" si="11"/>
        <v>0.29365600000000003</v>
      </c>
      <c r="AO38" s="53">
        <v>4.9800000000000004</v>
      </c>
      <c r="AP38" s="52">
        <f t="shared" si="12"/>
        <v>0.62230079999999999</v>
      </c>
      <c r="AQ38" s="51">
        <v>31.58</v>
      </c>
      <c r="AR38" s="52">
        <f t="shared" si="28"/>
        <v>3.9462367999999999</v>
      </c>
      <c r="AS38" s="51">
        <v>8.01</v>
      </c>
      <c r="AT38" s="52">
        <f t="shared" si="14"/>
        <v>1.0009295999999999</v>
      </c>
    </row>
    <row r="39" spans="1:46" ht="18.75">
      <c r="A39" s="58">
        <v>33</v>
      </c>
      <c r="B39" s="59" t="s">
        <v>76</v>
      </c>
      <c r="C39" s="79" t="s">
        <v>33</v>
      </c>
      <c r="D39" s="60">
        <f t="shared" si="0"/>
        <v>226.7</v>
      </c>
      <c r="E39" s="61">
        <f t="shared" si="25"/>
        <v>11.334999999999999</v>
      </c>
      <c r="F39" s="61" t="e">
        <f t="shared" si="27"/>
        <v>#VALUE!</v>
      </c>
      <c r="G39" s="53">
        <v>17</v>
      </c>
      <c r="H39" s="52" t="e">
        <f t="shared" si="29"/>
        <v>#VALUE!</v>
      </c>
      <c r="I39" s="53">
        <v>15</v>
      </c>
      <c r="J39" s="52" t="e">
        <f t="shared" si="3"/>
        <v>#VALUE!</v>
      </c>
      <c r="K39" s="51">
        <v>14.93</v>
      </c>
      <c r="L39" s="52" t="e">
        <f t="shared" si="4"/>
        <v>#VALUE!</v>
      </c>
      <c r="M39" s="51"/>
      <c r="N39" s="52" t="e">
        <f t="shared" si="15"/>
        <v>#VALUE!</v>
      </c>
      <c r="O39" s="53">
        <v>2</v>
      </c>
      <c r="P39" s="52" t="e">
        <f t="shared" si="16"/>
        <v>#VALUE!</v>
      </c>
      <c r="Q39" s="53">
        <v>17</v>
      </c>
      <c r="R39" s="52" t="e">
        <f t="shared" si="17"/>
        <v>#VALUE!</v>
      </c>
      <c r="S39" s="53"/>
      <c r="T39" s="52" t="e">
        <f t="shared" si="18"/>
        <v>#VALUE!</v>
      </c>
      <c r="U39" s="53">
        <v>1.6</v>
      </c>
      <c r="V39" s="52" t="e">
        <f t="shared" si="19"/>
        <v>#VALUE!</v>
      </c>
      <c r="W39" s="53">
        <v>17</v>
      </c>
      <c r="X39" s="52" t="e">
        <f t="shared" si="20"/>
        <v>#VALUE!</v>
      </c>
      <c r="Y39" s="53">
        <v>15.75</v>
      </c>
      <c r="Z39" s="52" t="e">
        <f t="shared" si="5"/>
        <v>#VALUE!</v>
      </c>
      <c r="AA39" s="53">
        <v>15</v>
      </c>
      <c r="AB39" s="52" t="e">
        <f t="shared" si="6"/>
        <v>#VALUE!</v>
      </c>
      <c r="AC39" s="53">
        <v>17</v>
      </c>
      <c r="AD39" s="52" t="e">
        <f t="shared" si="7"/>
        <v>#VALUE!</v>
      </c>
      <c r="AE39" s="53">
        <v>1.6</v>
      </c>
      <c r="AF39" s="52" t="e">
        <f t="shared" si="23"/>
        <v>#VALUE!</v>
      </c>
      <c r="AG39" s="53">
        <v>20.350000000000001</v>
      </c>
      <c r="AH39" s="52" t="e">
        <f t="shared" si="8"/>
        <v>#VALUE!</v>
      </c>
      <c r="AI39" s="53">
        <v>14.75</v>
      </c>
      <c r="AJ39" s="52" t="e">
        <f t="shared" si="9"/>
        <v>#VALUE!</v>
      </c>
      <c r="AK39" s="53"/>
      <c r="AL39" s="52" t="e">
        <f t="shared" si="10"/>
        <v>#VALUE!</v>
      </c>
      <c r="AM39" s="53">
        <v>15</v>
      </c>
      <c r="AN39" s="52" t="e">
        <f t="shared" si="11"/>
        <v>#VALUE!</v>
      </c>
      <c r="AO39" s="53">
        <v>12.12</v>
      </c>
      <c r="AP39" s="52" t="e">
        <f t="shared" si="12"/>
        <v>#VALUE!</v>
      </c>
      <c r="AQ39" s="51">
        <v>18.600000000000001</v>
      </c>
      <c r="AR39" s="52" t="e">
        <f t="shared" si="28"/>
        <v>#VALUE!</v>
      </c>
      <c r="AS39" s="51">
        <v>12</v>
      </c>
      <c r="AT39" s="52" t="e">
        <f t="shared" si="14"/>
        <v>#VALUE!</v>
      </c>
    </row>
    <row r="40" spans="1:46" ht="18.75">
      <c r="A40" s="58">
        <v>34</v>
      </c>
      <c r="B40" s="59" t="s">
        <v>77</v>
      </c>
      <c r="C40" s="79">
        <v>77.099999999999994</v>
      </c>
      <c r="D40" s="61">
        <f>SUM(G40+I40+K40+M40+O40+Q40+S40+U40+W40+Y40+AA40+AC40+AE40+AG40+AI40+AK40+AM40+AO40+AQ40+AS40)</f>
        <v>159.76000000000002</v>
      </c>
      <c r="E40" s="61">
        <f t="shared" si="25"/>
        <v>7.9880000000000013</v>
      </c>
      <c r="F40" s="61">
        <f t="shared" si="27"/>
        <v>0.61587480000000006</v>
      </c>
      <c r="G40" s="53">
        <v>17.43</v>
      </c>
      <c r="H40" s="52">
        <f t="shared" si="29"/>
        <v>1.3438529999999997</v>
      </c>
      <c r="I40" s="53">
        <v>12.5</v>
      </c>
      <c r="J40" s="52">
        <f t="shared" si="3"/>
        <v>0.96374999999999988</v>
      </c>
      <c r="K40" s="51">
        <v>9.1</v>
      </c>
      <c r="L40" s="52">
        <f t="shared" si="4"/>
        <v>0.70160999999999984</v>
      </c>
      <c r="M40" s="51">
        <v>5</v>
      </c>
      <c r="N40" s="52">
        <f t="shared" si="15"/>
        <v>0.38550000000000001</v>
      </c>
      <c r="O40" s="53">
        <v>4.5</v>
      </c>
      <c r="P40" s="52">
        <f t="shared" si="16"/>
        <v>0.34694999999999998</v>
      </c>
      <c r="Q40" s="53">
        <v>6</v>
      </c>
      <c r="R40" s="52">
        <f t="shared" si="17"/>
        <v>0.46259999999999996</v>
      </c>
      <c r="S40" s="53">
        <v>7.75</v>
      </c>
      <c r="T40" s="52">
        <f t="shared" si="18"/>
        <v>0.59752499999999997</v>
      </c>
      <c r="U40" s="53">
        <v>9.5</v>
      </c>
      <c r="V40" s="52">
        <f t="shared" si="19"/>
        <v>0.73244999999999993</v>
      </c>
      <c r="W40" s="53">
        <v>4.5</v>
      </c>
      <c r="X40" s="52">
        <f t="shared" si="20"/>
        <v>0.34694999999999998</v>
      </c>
      <c r="Y40" s="53">
        <v>8.2799999999999994</v>
      </c>
      <c r="Z40" s="52">
        <f t="shared" si="5"/>
        <v>0.63838799999999996</v>
      </c>
      <c r="AA40" s="53">
        <v>10.5</v>
      </c>
      <c r="AB40" s="52">
        <f t="shared" si="6"/>
        <v>0.80954999999999999</v>
      </c>
      <c r="AC40" s="53">
        <v>3.1</v>
      </c>
      <c r="AD40" s="52">
        <f t="shared" si="7"/>
        <v>0.23901</v>
      </c>
      <c r="AE40" s="53">
        <v>12.5</v>
      </c>
      <c r="AF40" s="52">
        <f t="shared" si="23"/>
        <v>0.96374999999999988</v>
      </c>
      <c r="AG40" s="53">
        <v>4.9000000000000004</v>
      </c>
      <c r="AH40" s="52">
        <f t="shared" si="8"/>
        <v>0.37779000000000001</v>
      </c>
      <c r="AI40" s="53">
        <v>4.3</v>
      </c>
      <c r="AJ40" s="52">
        <f t="shared" si="9"/>
        <v>0.33152999999999999</v>
      </c>
      <c r="AK40" s="53">
        <v>4.5</v>
      </c>
      <c r="AL40" s="52">
        <f t="shared" si="10"/>
        <v>0.34694999999999998</v>
      </c>
      <c r="AM40" s="53">
        <v>6</v>
      </c>
      <c r="AN40" s="52">
        <f t="shared" si="11"/>
        <v>0.46259999999999996</v>
      </c>
      <c r="AO40" s="53">
        <v>12.8</v>
      </c>
      <c r="AP40" s="52">
        <f t="shared" si="12"/>
        <v>0.98687999999999998</v>
      </c>
      <c r="AQ40" s="51">
        <v>13.5</v>
      </c>
      <c r="AR40" s="52">
        <f t="shared" si="28"/>
        <v>1.0408499999999998</v>
      </c>
      <c r="AS40" s="51">
        <v>3.1</v>
      </c>
      <c r="AT40" s="52">
        <f t="shared" si="14"/>
        <v>0.23901</v>
      </c>
    </row>
    <row r="41" spans="1:46" ht="18.75">
      <c r="A41" s="58">
        <v>35</v>
      </c>
      <c r="B41" s="59" t="s">
        <v>78</v>
      </c>
      <c r="C41" s="79">
        <v>12.53</v>
      </c>
      <c r="D41" s="60">
        <f t="shared" si="0"/>
        <v>35.910000000000004</v>
      </c>
      <c r="E41" s="61">
        <f t="shared" si="25"/>
        <v>1.7955000000000001</v>
      </c>
      <c r="F41" s="61">
        <f t="shared" si="27"/>
        <v>2.2497614999999999E-2</v>
      </c>
      <c r="G41" s="53">
        <v>1.3</v>
      </c>
      <c r="H41" s="52">
        <f t="shared" si="29"/>
        <v>1.6289000000000001E-2</v>
      </c>
      <c r="I41" s="53">
        <v>1.6</v>
      </c>
      <c r="J41" s="52">
        <f t="shared" si="3"/>
        <v>2.0048000000000003E-2</v>
      </c>
      <c r="K41" s="51">
        <v>1.65</v>
      </c>
      <c r="L41" s="52">
        <f t="shared" si="4"/>
        <v>2.0674499999999998E-2</v>
      </c>
      <c r="M41" s="51">
        <v>1.6</v>
      </c>
      <c r="N41" s="52">
        <f t="shared" si="15"/>
        <v>2.0048000000000003E-2</v>
      </c>
      <c r="O41" s="53">
        <v>1.7</v>
      </c>
      <c r="P41" s="52">
        <f t="shared" si="16"/>
        <v>2.1300999999999997E-2</v>
      </c>
      <c r="Q41" s="53">
        <v>1.6</v>
      </c>
      <c r="R41" s="52">
        <f t="shared" si="17"/>
        <v>2.0048000000000003E-2</v>
      </c>
      <c r="S41" s="53">
        <v>3.09</v>
      </c>
      <c r="T41" s="52">
        <f t="shared" si="18"/>
        <v>3.8717699999999994E-2</v>
      </c>
      <c r="U41" s="53">
        <v>1.3</v>
      </c>
      <c r="V41" s="52">
        <f t="shared" si="19"/>
        <v>1.6289000000000001E-2</v>
      </c>
      <c r="W41" s="53">
        <v>1.6</v>
      </c>
      <c r="X41" s="52">
        <f t="shared" si="20"/>
        <v>2.0048000000000003E-2</v>
      </c>
      <c r="Y41" s="53">
        <v>1.87</v>
      </c>
      <c r="Z41" s="52">
        <f t="shared" si="5"/>
        <v>2.34311E-2</v>
      </c>
      <c r="AA41" s="53">
        <v>1.3</v>
      </c>
      <c r="AB41" s="52">
        <f t="shared" si="6"/>
        <v>1.6289000000000001E-2</v>
      </c>
      <c r="AC41" s="53">
        <v>1.64</v>
      </c>
      <c r="AD41" s="52">
        <f t="shared" si="7"/>
        <v>2.05492E-2</v>
      </c>
      <c r="AE41" s="53">
        <v>2.2000000000000002</v>
      </c>
      <c r="AF41" s="52">
        <f t="shared" si="23"/>
        <v>2.7566000000000004E-2</v>
      </c>
      <c r="AG41" s="53">
        <v>1.7</v>
      </c>
      <c r="AH41" s="52">
        <f t="shared" si="8"/>
        <v>2.1300999999999997E-2</v>
      </c>
      <c r="AI41" s="53">
        <v>2.2000000000000002</v>
      </c>
      <c r="AJ41" s="52">
        <f t="shared" si="9"/>
        <v>2.7566000000000004E-2</v>
      </c>
      <c r="AK41" s="53">
        <v>1.5</v>
      </c>
      <c r="AL41" s="52">
        <f t="shared" si="10"/>
        <v>1.8794999999999999E-2</v>
      </c>
      <c r="AM41" s="53">
        <v>1.6</v>
      </c>
      <c r="AN41" s="52">
        <f t="shared" si="11"/>
        <v>2.0048000000000003E-2</v>
      </c>
      <c r="AO41" s="53">
        <v>2.72</v>
      </c>
      <c r="AP41" s="52">
        <f t="shared" si="12"/>
        <v>3.4081600000000004E-2</v>
      </c>
      <c r="AQ41" s="51">
        <v>2.1</v>
      </c>
      <c r="AR41" s="52">
        <f t="shared" si="28"/>
        <v>2.6313E-2</v>
      </c>
      <c r="AS41" s="51">
        <v>1.64</v>
      </c>
      <c r="AT41" s="52">
        <f t="shared" si="14"/>
        <v>2.05492E-2</v>
      </c>
    </row>
    <row r="42" spans="1:46" ht="18.75">
      <c r="A42" s="58">
        <v>36</v>
      </c>
      <c r="B42" s="59" t="s">
        <v>109</v>
      </c>
      <c r="C42" s="79">
        <v>12.53</v>
      </c>
      <c r="D42" s="60">
        <f t="shared" si="0"/>
        <v>110</v>
      </c>
      <c r="E42" s="61">
        <f t="shared" si="25"/>
        <v>5.5</v>
      </c>
      <c r="F42" s="61">
        <f t="shared" si="27"/>
        <v>6.891499999999999E-2</v>
      </c>
      <c r="G42" s="53">
        <v>10</v>
      </c>
      <c r="H42" s="52">
        <f t="shared" si="29"/>
        <v>0.12529999999999999</v>
      </c>
      <c r="I42" s="53"/>
      <c r="J42" s="52">
        <f t="shared" si="3"/>
        <v>0</v>
      </c>
      <c r="K42" s="51"/>
      <c r="L42" s="52">
        <f t="shared" si="4"/>
        <v>0</v>
      </c>
      <c r="M42" s="51">
        <v>10</v>
      </c>
      <c r="N42" s="52">
        <f t="shared" si="15"/>
        <v>0.12529999999999999</v>
      </c>
      <c r="O42" s="53">
        <v>10</v>
      </c>
      <c r="P42" s="52">
        <f t="shared" si="16"/>
        <v>0.12529999999999999</v>
      </c>
      <c r="Q42" s="53">
        <v>10</v>
      </c>
      <c r="R42" s="52">
        <f t="shared" si="17"/>
        <v>0.12529999999999999</v>
      </c>
      <c r="S42" s="53">
        <v>10</v>
      </c>
      <c r="T42" s="52">
        <f t="shared" si="18"/>
        <v>0.12529999999999999</v>
      </c>
      <c r="U42" s="53"/>
      <c r="V42" s="52">
        <f t="shared" si="19"/>
        <v>0</v>
      </c>
      <c r="W42" s="53"/>
      <c r="X42" s="52">
        <f t="shared" si="20"/>
        <v>0</v>
      </c>
      <c r="Y42" s="53">
        <v>10</v>
      </c>
      <c r="Z42" s="52">
        <f t="shared" si="5"/>
        <v>0.12529999999999999</v>
      </c>
      <c r="AA42" s="53">
        <v>10</v>
      </c>
      <c r="AB42" s="52">
        <f t="shared" si="6"/>
        <v>0.12529999999999999</v>
      </c>
      <c r="AC42" s="53">
        <v>10</v>
      </c>
      <c r="AD42" s="52">
        <f t="shared" si="7"/>
        <v>0.12529999999999999</v>
      </c>
      <c r="AE42" s="53"/>
      <c r="AF42" s="52">
        <f t="shared" si="23"/>
        <v>0</v>
      </c>
      <c r="AG42" s="53">
        <v>10</v>
      </c>
      <c r="AH42" s="52">
        <f t="shared" si="8"/>
        <v>0.12529999999999999</v>
      </c>
      <c r="AI42" s="53"/>
      <c r="AJ42" s="52">
        <f t="shared" si="9"/>
        <v>0</v>
      </c>
      <c r="AK42" s="53">
        <v>10</v>
      </c>
      <c r="AL42" s="52">
        <f t="shared" si="10"/>
        <v>0.12529999999999999</v>
      </c>
      <c r="AM42" s="53"/>
      <c r="AN42" s="52">
        <f t="shared" si="11"/>
        <v>0</v>
      </c>
      <c r="AO42" s="53">
        <v>10</v>
      </c>
      <c r="AP42" s="52">
        <f t="shared" si="12"/>
        <v>0.12529999999999999</v>
      </c>
      <c r="AQ42" s="51"/>
      <c r="AR42" s="52">
        <f t="shared" si="28"/>
        <v>0</v>
      </c>
      <c r="AS42" s="51"/>
      <c r="AT42" s="52">
        <f t="shared" si="14"/>
        <v>0</v>
      </c>
    </row>
    <row r="43" spans="1:46" ht="18.75">
      <c r="A43" s="58">
        <v>37</v>
      </c>
      <c r="B43" s="59" t="s">
        <v>79</v>
      </c>
      <c r="C43" s="79">
        <v>243.01</v>
      </c>
      <c r="D43" s="60">
        <v>4</v>
      </c>
      <c r="E43" s="61">
        <f t="shared" si="25"/>
        <v>0.2</v>
      </c>
      <c r="F43" s="61">
        <f t="shared" si="27"/>
        <v>4.8602000000000006E-2</v>
      </c>
      <c r="G43" s="53"/>
      <c r="H43" s="52">
        <f t="shared" si="29"/>
        <v>0</v>
      </c>
      <c r="I43" s="53"/>
      <c r="J43" s="52">
        <f t="shared" si="3"/>
        <v>0</v>
      </c>
      <c r="K43" s="51">
        <v>1</v>
      </c>
      <c r="L43" s="52">
        <f t="shared" si="4"/>
        <v>0.24301</v>
      </c>
      <c r="M43" s="51"/>
      <c r="N43" s="52">
        <f t="shared" si="15"/>
        <v>0</v>
      </c>
      <c r="O43" s="53"/>
      <c r="P43" s="52">
        <f t="shared" si="16"/>
        <v>0</v>
      </c>
      <c r="Q43" s="53"/>
      <c r="R43" s="52">
        <f t="shared" si="17"/>
        <v>0</v>
      </c>
      <c r="S43" s="53"/>
      <c r="T43" s="52">
        <f t="shared" si="18"/>
        <v>0</v>
      </c>
      <c r="U43" s="53"/>
      <c r="V43" s="52">
        <f t="shared" si="19"/>
        <v>0</v>
      </c>
      <c r="W43" s="53"/>
      <c r="X43" s="52">
        <f t="shared" si="20"/>
        <v>0</v>
      </c>
      <c r="Y43" s="53">
        <v>1</v>
      </c>
      <c r="Z43" s="52">
        <f t="shared" si="5"/>
        <v>0.24301</v>
      </c>
      <c r="AA43" s="53"/>
      <c r="AB43" s="52">
        <f t="shared" si="6"/>
        <v>0</v>
      </c>
      <c r="AC43" s="53"/>
      <c r="AD43" s="52">
        <f t="shared" si="7"/>
        <v>0</v>
      </c>
      <c r="AE43" s="53"/>
      <c r="AF43" s="52">
        <f t="shared" si="23"/>
        <v>0</v>
      </c>
      <c r="AG43" s="53"/>
      <c r="AH43" s="52">
        <f t="shared" si="8"/>
        <v>0</v>
      </c>
      <c r="AI43" s="53">
        <v>1</v>
      </c>
      <c r="AJ43" s="52">
        <f t="shared" si="9"/>
        <v>0.24301</v>
      </c>
      <c r="AK43" s="53"/>
      <c r="AL43" s="52">
        <f t="shared" si="10"/>
        <v>0</v>
      </c>
      <c r="AM43" s="53"/>
      <c r="AN43" s="52">
        <f t="shared" si="11"/>
        <v>0</v>
      </c>
      <c r="AO43" s="53"/>
      <c r="AP43" s="52">
        <f t="shared" si="12"/>
        <v>0</v>
      </c>
      <c r="AQ43" s="51"/>
      <c r="AR43" s="52">
        <f t="shared" si="28"/>
        <v>0</v>
      </c>
      <c r="AS43" s="51">
        <v>1</v>
      </c>
      <c r="AT43" s="52">
        <f t="shared" si="14"/>
        <v>0.24301</v>
      </c>
    </row>
    <row r="44" spans="1:46" ht="18.75">
      <c r="A44" s="58">
        <v>38</v>
      </c>
      <c r="B44" s="70" t="s">
        <v>89</v>
      </c>
      <c r="C44" s="79">
        <v>286.45999999999998</v>
      </c>
      <c r="D44" s="60">
        <f t="shared" ref="D44:D60" si="30">SUM(G44+I44+K44+M44+O44+Q44+S44+U44+W44+Y44+AA44+AC44+AE44+AG44+AI44+AK44+AM44+AO44+AQ44+AS44)</f>
        <v>75</v>
      </c>
      <c r="E44" s="61">
        <f t="shared" si="25"/>
        <v>3.75</v>
      </c>
      <c r="F44" s="61">
        <f t="shared" si="27"/>
        <v>1.074225</v>
      </c>
      <c r="G44" s="53"/>
      <c r="H44" s="52">
        <f t="shared" si="29"/>
        <v>0</v>
      </c>
      <c r="I44" s="53"/>
      <c r="J44" s="52">
        <f t="shared" si="3"/>
        <v>0</v>
      </c>
      <c r="K44" s="51"/>
      <c r="L44" s="52">
        <f t="shared" si="4"/>
        <v>0</v>
      </c>
      <c r="M44" s="51">
        <v>25</v>
      </c>
      <c r="N44" s="52">
        <f t="shared" si="15"/>
        <v>7.1614999999999993</v>
      </c>
      <c r="O44" s="53"/>
      <c r="P44" s="52">
        <f t="shared" si="16"/>
        <v>0</v>
      </c>
      <c r="Q44" s="53"/>
      <c r="R44" s="52">
        <f t="shared" si="17"/>
        <v>0</v>
      </c>
      <c r="S44" s="53">
        <v>25</v>
      </c>
      <c r="T44" s="52">
        <f t="shared" si="18"/>
        <v>7.1614999999999993</v>
      </c>
      <c r="U44" s="53"/>
      <c r="V44" s="52">
        <f t="shared" si="19"/>
        <v>0</v>
      </c>
      <c r="W44" s="53"/>
      <c r="X44" s="52">
        <f t="shared" si="20"/>
        <v>0</v>
      </c>
      <c r="Y44" s="53"/>
      <c r="Z44" s="52">
        <f t="shared" si="5"/>
        <v>0</v>
      </c>
      <c r="AA44" s="53"/>
      <c r="AB44" s="52">
        <f t="shared" si="6"/>
        <v>0</v>
      </c>
      <c r="AC44" s="53"/>
      <c r="AD44" s="52">
        <f t="shared" si="7"/>
        <v>0</v>
      </c>
      <c r="AE44" s="53"/>
      <c r="AF44" s="52">
        <f t="shared" si="23"/>
        <v>0</v>
      </c>
      <c r="AG44" s="53"/>
      <c r="AH44" s="52">
        <f t="shared" si="8"/>
        <v>0</v>
      </c>
      <c r="AI44" s="53"/>
      <c r="AJ44" s="52">
        <f t="shared" si="9"/>
        <v>0</v>
      </c>
      <c r="AK44" s="53">
        <v>25</v>
      </c>
      <c r="AL44" s="52">
        <f t="shared" si="10"/>
        <v>7.1614999999999993</v>
      </c>
      <c r="AM44" s="53"/>
      <c r="AN44" s="52">
        <f t="shared" si="11"/>
        <v>0</v>
      </c>
      <c r="AO44" s="53"/>
      <c r="AP44" s="52">
        <f t="shared" si="12"/>
        <v>0</v>
      </c>
      <c r="AQ44" s="51"/>
      <c r="AR44" s="52">
        <f t="shared" si="28"/>
        <v>0</v>
      </c>
      <c r="AS44" s="51"/>
      <c r="AT44" s="52">
        <f t="shared" si="14"/>
        <v>0</v>
      </c>
    </row>
    <row r="45" spans="1:46" ht="18.75">
      <c r="A45" s="58">
        <v>39</v>
      </c>
      <c r="B45" s="70" t="s">
        <v>80</v>
      </c>
      <c r="C45" s="79">
        <v>176.22</v>
      </c>
      <c r="D45" s="60">
        <f t="shared" si="30"/>
        <v>41.22</v>
      </c>
      <c r="E45" s="61">
        <f t="shared" si="25"/>
        <v>2.0609999999999999</v>
      </c>
      <c r="F45" s="61">
        <f t="shared" si="27"/>
        <v>0.36318941999999999</v>
      </c>
      <c r="G45" s="53"/>
      <c r="H45" s="52">
        <f>G45*C45/1000</f>
        <v>0</v>
      </c>
      <c r="I45" s="53">
        <v>20.61</v>
      </c>
      <c r="J45" s="52">
        <f t="shared" si="3"/>
        <v>3.6318941999999996</v>
      </c>
      <c r="K45" s="51"/>
      <c r="L45" s="52">
        <f t="shared" si="4"/>
        <v>0</v>
      </c>
      <c r="M45" s="51"/>
      <c r="N45" s="52">
        <f t="shared" si="15"/>
        <v>0</v>
      </c>
      <c r="O45" s="53"/>
      <c r="P45" s="52">
        <f t="shared" si="16"/>
        <v>0</v>
      </c>
      <c r="Q45" s="53"/>
      <c r="R45" s="52">
        <f t="shared" si="17"/>
        <v>0</v>
      </c>
      <c r="S45" s="53"/>
      <c r="T45" s="52">
        <f t="shared" si="18"/>
        <v>0</v>
      </c>
      <c r="U45" s="53"/>
      <c r="V45" s="52">
        <f t="shared" si="19"/>
        <v>0</v>
      </c>
      <c r="W45" s="53"/>
      <c r="X45" s="52">
        <f t="shared" si="20"/>
        <v>0</v>
      </c>
      <c r="Y45" s="53"/>
      <c r="Z45" s="52">
        <f t="shared" si="5"/>
        <v>0</v>
      </c>
      <c r="AA45" s="53"/>
      <c r="AB45" s="52">
        <f t="shared" si="6"/>
        <v>0</v>
      </c>
      <c r="AC45" s="53"/>
      <c r="AD45" s="52">
        <f t="shared" si="7"/>
        <v>0</v>
      </c>
      <c r="AE45" s="53"/>
      <c r="AF45" s="52">
        <f t="shared" si="23"/>
        <v>0</v>
      </c>
      <c r="AG45" s="53">
        <v>20.61</v>
      </c>
      <c r="AH45" s="52">
        <f t="shared" si="8"/>
        <v>3.6318941999999996</v>
      </c>
      <c r="AI45" s="53"/>
      <c r="AJ45" s="52">
        <f t="shared" si="9"/>
        <v>0</v>
      </c>
      <c r="AK45" s="53"/>
      <c r="AL45" s="52">
        <f t="shared" si="10"/>
        <v>0</v>
      </c>
      <c r="AM45" s="53"/>
      <c r="AN45" s="52">
        <f t="shared" si="11"/>
        <v>0</v>
      </c>
      <c r="AO45" s="53"/>
      <c r="AP45" s="52">
        <f t="shared" si="12"/>
        <v>0</v>
      </c>
      <c r="AQ45" s="51"/>
      <c r="AR45" s="52">
        <f t="shared" si="28"/>
        <v>0</v>
      </c>
      <c r="AS45" s="51"/>
      <c r="AT45" s="52">
        <f t="shared" si="14"/>
        <v>0</v>
      </c>
    </row>
    <row r="46" spans="1:46" ht="18.75">
      <c r="A46" s="58">
        <v>40</v>
      </c>
      <c r="B46" s="70" t="s">
        <v>125</v>
      </c>
      <c r="C46" s="79">
        <v>140.38</v>
      </c>
      <c r="D46" s="60">
        <f t="shared" si="30"/>
        <v>8</v>
      </c>
      <c r="E46" s="61">
        <f t="shared" si="25"/>
        <v>0.4</v>
      </c>
      <c r="F46" s="61">
        <f t="shared" si="27"/>
        <v>5.6152000000000001E-2</v>
      </c>
      <c r="G46" s="53"/>
      <c r="H46" s="52">
        <f>G46*C46/1000</f>
        <v>0</v>
      </c>
      <c r="I46" s="53"/>
      <c r="J46" s="52">
        <f t="shared" si="3"/>
        <v>0</v>
      </c>
      <c r="K46" s="51">
        <v>4</v>
      </c>
      <c r="L46" s="52">
        <f t="shared" si="4"/>
        <v>0.56152000000000002</v>
      </c>
      <c r="M46" s="51"/>
      <c r="N46" s="52">
        <f t="shared" si="15"/>
        <v>0</v>
      </c>
      <c r="O46" s="53"/>
      <c r="P46" s="52">
        <f t="shared" si="16"/>
        <v>0</v>
      </c>
      <c r="Q46" s="53"/>
      <c r="R46" s="52">
        <f t="shared" si="17"/>
        <v>0</v>
      </c>
      <c r="S46" s="53"/>
      <c r="T46" s="52">
        <f t="shared" si="18"/>
        <v>0</v>
      </c>
      <c r="U46" s="53"/>
      <c r="V46" s="52">
        <f t="shared" si="19"/>
        <v>0</v>
      </c>
      <c r="W46" s="53">
        <v>4</v>
      </c>
      <c r="X46" s="52">
        <f t="shared" si="20"/>
        <v>0.56152000000000002</v>
      </c>
      <c r="Y46" s="53"/>
      <c r="Z46" s="52">
        <f t="shared" si="5"/>
        <v>0</v>
      </c>
      <c r="AA46" s="53"/>
      <c r="AB46" s="52">
        <f t="shared" si="6"/>
        <v>0</v>
      </c>
      <c r="AC46" s="53"/>
      <c r="AD46" s="52">
        <f t="shared" si="7"/>
        <v>0</v>
      </c>
      <c r="AE46" s="53"/>
      <c r="AF46" s="52">
        <f t="shared" si="23"/>
        <v>0</v>
      </c>
      <c r="AG46" s="53"/>
      <c r="AH46" s="52">
        <f t="shared" si="8"/>
        <v>0</v>
      </c>
      <c r="AI46" s="53"/>
      <c r="AJ46" s="52">
        <f t="shared" si="9"/>
        <v>0</v>
      </c>
      <c r="AK46" s="53"/>
      <c r="AL46" s="52">
        <f t="shared" si="10"/>
        <v>0</v>
      </c>
      <c r="AM46" s="53"/>
      <c r="AN46" s="52">
        <f t="shared" si="11"/>
        <v>0</v>
      </c>
      <c r="AO46" s="53"/>
      <c r="AP46" s="52">
        <f t="shared" si="12"/>
        <v>0</v>
      </c>
      <c r="AQ46" s="51"/>
      <c r="AR46" s="52">
        <f t="shared" si="28"/>
        <v>0</v>
      </c>
      <c r="AS46" s="51"/>
      <c r="AT46" s="52">
        <f t="shared" si="14"/>
        <v>0</v>
      </c>
    </row>
    <row r="47" spans="1:46" ht="18.75">
      <c r="A47" s="58">
        <v>41</v>
      </c>
      <c r="B47" s="70" t="s">
        <v>86</v>
      </c>
      <c r="C47" s="79">
        <v>229.97</v>
      </c>
      <c r="D47" s="60">
        <f t="shared" si="30"/>
        <v>35.78</v>
      </c>
      <c r="E47" s="61">
        <f t="shared" si="25"/>
        <v>1.7890000000000001</v>
      </c>
      <c r="F47" s="61">
        <f>E47*C47/1000</f>
        <v>0.41141633</v>
      </c>
      <c r="G47" s="53"/>
      <c r="H47" s="52">
        <f t="shared" si="29"/>
        <v>0</v>
      </c>
      <c r="I47" s="53"/>
      <c r="J47" s="52">
        <f t="shared" si="3"/>
        <v>0</v>
      </c>
      <c r="K47" s="51"/>
      <c r="L47" s="52">
        <f t="shared" si="4"/>
        <v>0</v>
      </c>
      <c r="M47" s="51"/>
      <c r="N47" s="52">
        <f t="shared" si="15"/>
        <v>0</v>
      </c>
      <c r="O47" s="53"/>
      <c r="P47" s="52">
        <f t="shared" si="16"/>
        <v>0</v>
      </c>
      <c r="Q47" s="53">
        <v>17.89</v>
      </c>
      <c r="R47" s="52">
        <f t="shared" si="17"/>
        <v>4.1141633000000004</v>
      </c>
      <c r="S47" s="53"/>
      <c r="T47" s="52">
        <f t="shared" si="18"/>
        <v>0</v>
      </c>
      <c r="U47" s="53"/>
      <c r="V47" s="52">
        <f t="shared" si="19"/>
        <v>0</v>
      </c>
      <c r="W47" s="53"/>
      <c r="X47" s="52">
        <f t="shared" si="20"/>
        <v>0</v>
      </c>
      <c r="Y47" s="53"/>
      <c r="Z47" s="52">
        <f t="shared" si="5"/>
        <v>0</v>
      </c>
      <c r="AA47" s="53"/>
      <c r="AB47" s="52">
        <f t="shared" si="6"/>
        <v>0</v>
      </c>
      <c r="AC47" s="53">
        <v>17.89</v>
      </c>
      <c r="AD47" s="52">
        <f t="shared" si="7"/>
        <v>4.1141633000000004</v>
      </c>
      <c r="AE47" s="53"/>
      <c r="AF47" s="52">
        <f t="shared" si="23"/>
        <v>0</v>
      </c>
      <c r="AG47" s="53"/>
      <c r="AH47" s="52">
        <f t="shared" si="8"/>
        <v>0</v>
      </c>
      <c r="AI47" s="53"/>
      <c r="AJ47" s="52">
        <f t="shared" si="9"/>
        <v>0</v>
      </c>
      <c r="AK47" s="53"/>
      <c r="AL47" s="52">
        <f t="shared" si="10"/>
        <v>0</v>
      </c>
      <c r="AM47" s="53"/>
      <c r="AN47" s="52">
        <f t="shared" si="11"/>
        <v>0</v>
      </c>
      <c r="AO47" s="53"/>
      <c r="AP47" s="52">
        <f t="shared" si="12"/>
        <v>0</v>
      </c>
      <c r="AQ47" s="51"/>
      <c r="AR47" s="52">
        <f t="shared" si="28"/>
        <v>0</v>
      </c>
      <c r="AS47" s="51"/>
      <c r="AT47" s="52">
        <f t="shared" si="14"/>
        <v>0</v>
      </c>
    </row>
    <row r="48" spans="1:46" ht="18.75">
      <c r="A48" s="58">
        <v>42</v>
      </c>
      <c r="B48" s="70" t="s">
        <v>81</v>
      </c>
      <c r="C48" s="80">
        <v>56.7</v>
      </c>
      <c r="D48" s="60">
        <f t="shared" si="30"/>
        <v>53.67</v>
      </c>
      <c r="E48" s="61">
        <f t="shared" si="25"/>
        <v>2.6835</v>
      </c>
      <c r="F48" s="61">
        <f>E48*C48/1000</f>
        <v>0.15215445</v>
      </c>
      <c r="G48" s="53">
        <v>17.89</v>
      </c>
      <c r="H48" s="52">
        <f t="shared" si="29"/>
        <v>1.0143630000000001</v>
      </c>
      <c r="I48" s="53"/>
      <c r="J48" s="52">
        <f t="shared" si="3"/>
        <v>0</v>
      </c>
      <c r="K48" s="51"/>
      <c r="L48" s="52">
        <f t="shared" si="4"/>
        <v>0</v>
      </c>
      <c r="M48" s="51"/>
      <c r="N48" s="52">
        <f t="shared" si="15"/>
        <v>0</v>
      </c>
      <c r="O48" s="53"/>
      <c r="P48" s="52">
        <f t="shared" si="16"/>
        <v>0</v>
      </c>
      <c r="Q48" s="53"/>
      <c r="R48" s="52">
        <f t="shared" si="17"/>
        <v>0</v>
      </c>
      <c r="S48" s="53"/>
      <c r="T48" s="52">
        <f t="shared" si="18"/>
        <v>0</v>
      </c>
      <c r="U48" s="53"/>
      <c r="V48" s="52">
        <f t="shared" si="19"/>
        <v>0</v>
      </c>
      <c r="W48" s="53">
        <v>17.89</v>
      </c>
      <c r="X48" s="52">
        <f t="shared" si="20"/>
        <v>1.0143630000000001</v>
      </c>
      <c r="Y48" s="53"/>
      <c r="Z48" s="52">
        <f t="shared" si="5"/>
        <v>0</v>
      </c>
      <c r="AA48" s="53"/>
      <c r="AB48" s="52">
        <f t="shared" si="6"/>
        <v>0</v>
      </c>
      <c r="AC48" s="53"/>
      <c r="AD48" s="52">
        <f t="shared" si="7"/>
        <v>0</v>
      </c>
      <c r="AE48" s="53"/>
      <c r="AF48" s="52">
        <f t="shared" si="23"/>
        <v>0</v>
      </c>
      <c r="AG48" s="53"/>
      <c r="AH48" s="52">
        <f t="shared" si="8"/>
        <v>0</v>
      </c>
      <c r="AI48" s="53"/>
      <c r="AJ48" s="52">
        <f t="shared" si="9"/>
        <v>0</v>
      </c>
      <c r="AK48" s="53"/>
      <c r="AL48" s="52">
        <f t="shared" si="10"/>
        <v>0</v>
      </c>
      <c r="AM48" s="53"/>
      <c r="AN48" s="52">
        <f t="shared" si="11"/>
        <v>0</v>
      </c>
      <c r="AO48" s="53"/>
      <c r="AP48" s="52">
        <f t="shared" si="12"/>
        <v>0</v>
      </c>
      <c r="AQ48" s="51">
        <v>17.89</v>
      </c>
      <c r="AR48" s="52">
        <f t="shared" si="28"/>
        <v>1.0143630000000001</v>
      </c>
      <c r="AS48" s="51"/>
      <c r="AT48" s="52">
        <f t="shared" si="14"/>
        <v>0</v>
      </c>
    </row>
    <row r="49" spans="1:49" ht="18.75">
      <c r="A49" s="58">
        <v>43</v>
      </c>
      <c r="B49" s="70" t="s">
        <v>245</v>
      </c>
      <c r="C49" s="80">
        <v>151.04</v>
      </c>
      <c r="D49" s="60">
        <f t="shared" si="30"/>
        <v>0</v>
      </c>
      <c r="E49" s="61">
        <f t="shared" si="25"/>
        <v>0</v>
      </c>
      <c r="F49" s="61">
        <f t="shared" ref="F49:F60" si="31">E49*C49/1000</f>
        <v>0</v>
      </c>
      <c r="G49" s="53"/>
      <c r="H49" s="52">
        <f t="shared" si="29"/>
        <v>0</v>
      </c>
      <c r="I49" s="53"/>
      <c r="J49" s="52">
        <f t="shared" si="3"/>
        <v>0</v>
      </c>
      <c r="K49" s="51"/>
      <c r="L49" s="52">
        <f t="shared" si="4"/>
        <v>0</v>
      </c>
      <c r="M49" s="51"/>
      <c r="N49" s="52">
        <f t="shared" si="15"/>
        <v>0</v>
      </c>
      <c r="O49" s="52"/>
      <c r="P49" s="52">
        <f t="shared" si="16"/>
        <v>0</v>
      </c>
      <c r="Q49" s="53"/>
      <c r="R49" s="52">
        <f t="shared" si="17"/>
        <v>0</v>
      </c>
      <c r="S49" s="53"/>
      <c r="T49" s="52">
        <f t="shared" si="18"/>
        <v>0</v>
      </c>
      <c r="U49" s="67"/>
      <c r="V49" s="52">
        <f t="shared" si="19"/>
        <v>0</v>
      </c>
      <c r="W49" s="53"/>
      <c r="X49" s="52">
        <f t="shared" si="20"/>
        <v>0</v>
      </c>
      <c r="Y49" s="53"/>
      <c r="Z49" s="52">
        <f t="shared" si="5"/>
        <v>0</v>
      </c>
      <c r="AA49" s="53"/>
      <c r="AB49" s="52">
        <f t="shared" si="6"/>
        <v>0</v>
      </c>
      <c r="AC49" s="53"/>
      <c r="AD49" s="52">
        <f t="shared" si="7"/>
        <v>0</v>
      </c>
      <c r="AE49" s="53"/>
      <c r="AF49" s="52">
        <f t="shared" si="23"/>
        <v>0</v>
      </c>
      <c r="AG49" s="53"/>
      <c r="AH49" s="52">
        <f t="shared" si="8"/>
        <v>0</v>
      </c>
      <c r="AI49" s="53"/>
      <c r="AJ49" s="52">
        <f t="shared" si="9"/>
        <v>0</v>
      </c>
      <c r="AK49" s="53"/>
      <c r="AL49" s="52">
        <f t="shared" si="10"/>
        <v>0</v>
      </c>
      <c r="AM49" s="53"/>
      <c r="AN49" s="52">
        <f t="shared" si="11"/>
        <v>0</v>
      </c>
      <c r="AO49" s="53"/>
      <c r="AP49" s="52">
        <f t="shared" si="12"/>
        <v>0</v>
      </c>
      <c r="AQ49" s="51"/>
      <c r="AR49" s="52">
        <f t="shared" si="28"/>
        <v>0</v>
      </c>
      <c r="AS49" s="51"/>
      <c r="AT49" s="52">
        <f t="shared" si="14"/>
        <v>0</v>
      </c>
    </row>
    <row r="50" spans="1:49" ht="18.75">
      <c r="A50" s="58">
        <v>44</v>
      </c>
      <c r="B50" s="70" t="s">
        <v>246</v>
      </c>
      <c r="C50" s="80">
        <v>429.72</v>
      </c>
      <c r="D50" s="60">
        <f t="shared" si="30"/>
        <v>80</v>
      </c>
      <c r="E50" s="61">
        <f t="shared" si="25"/>
        <v>4</v>
      </c>
      <c r="F50" s="61">
        <f t="shared" si="31"/>
        <v>1.7188800000000002</v>
      </c>
      <c r="G50" s="53"/>
      <c r="H50" s="52">
        <f t="shared" si="29"/>
        <v>0</v>
      </c>
      <c r="I50" s="53"/>
      <c r="J50" s="52">
        <f>I50*C50/1000</f>
        <v>0</v>
      </c>
      <c r="K50" s="51">
        <v>40</v>
      </c>
      <c r="L50" s="52">
        <f t="shared" si="4"/>
        <v>17.188800000000004</v>
      </c>
      <c r="M50" s="51"/>
      <c r="N50" s="52">
        <f t="shared" si="15"/>
        <v>0</v>
      </c>
      <c r="O50" s="52"/>
      <c r="P50" s="52">
        <f t="shared" si="16"/>
        <v>0</v>
      </c>
      <c r="Q50" s="53"/>
      <c r="R50" s="52">
        <f t="shared" si="17"/>
        <v>0</v>
      </c>
      <c r="S50" s="53"/>
      <c r="T50" s="52">
        <f t="shared" si="18"/>
        <v>0</v>
      </c>
      <c r="U50" s="67"/>
      <c r="V50" s="52">
        <f t="shared" si="19"/>
        <v>0</v>
      </c>
      <c r="W50" s="53"/>
      <c r="X50" s="52">
        <f t="shared" si="20"/>
        <v>0</v>
      </c>
      <c r="Y50" s="53"/>
      <c r="Z50" s="52">
        <f t="shared" si="5"/>
        <v>0</v>
      </c>
      <c r="AA50" s="53"/>
      <c r="AB50" s="52">
        <f t="shared" si="6"/>
        <v>0</v>
      </c>
      <c r="AC50" s="53"/>
      <c r="AD50" s="52">
        <f t="shared" si="7"/>
        <v>0</v>
      </c>
      <c r="AE50" s="53"/>
      <c r="AF50" s="52">
        <f t="shared" si="23"/>
        <v>0</v>
      </c>
      <c r="AG50" s="53"/>
      <c r="AH50" s="52">
        <f t="shared" si="8"/>
        <v>0</v>
      </c>
      <c r="AI50" s="53"/>
      <c r="AJ50" s="52">
        <f t="shared" si="9"/>
        <v>0</v>
      </c>
      <c r="AK50" s="53"/>
      <c r="AL50" s="52">
        <f t="shared" si="10"/>
        <v>0</v>
      </c>
      <c r="AM50" s="53">
        <v>40</v>
      </c>
      <c r="AN50" s="52">
        <f t="shared" si="11"/>
        <v>17.188800000000004</v>
      </c>
      <c r="AO50" s="53"/>
      <c r="AP50" s="52">
        <f t="shared" si="12"/>
        <v>0</v>
      </c>
      <c r="AQ50" s="51"/>
      <c r="AR50" s="52">
        <f t="shared" si="28"/>
        <v>0</v>
      </c>
      <c r="AS50" s="51"/>
      <c r="AT50" s="52">
        <f t="shared" si="14"/>
        <v>0</v>
      </c>
    </row>
    <row r="51" spans="1:49" ht="34.5">
      <c r="A51" s="58">
        <v>45</v>
      </c>
      <c r="B51" s="70" t="s">
        <v>266</v>
      </c>
      <c r="C51" s="80">
        <v>172.7</v>
      </c>
      <c r="D51" s="60">
        <f t="shared" si="30"/>
        <v>119.48</v>
      </c>
      <c r="E51" s="61">
        <f t="shared" si="25"/>
        <v>5.9740000000000002</v>
      </c>
      <c r="F51" s="61">
        <f t="shared" si="31"/>
        <v>1.0317097999999998</v>
      </c>
      <c r="G51" s="53"/>
      <c r="H51" s="52">
        <f t="shared" si="29"/>
        <v>0</v>
      </c>
      <c r="I51" s="53">
        <v>119.48</v>
      </c>
      <c r="J51" s="52">
        <f>I51*C51/1000</f>
        <v>20.634195999999999</v>
      </c>
      <c r="K51" s="51"/>
      <c r="L51" s="52">
        <f t="shared" si="4"/>
        <v>0</v>
      </c>
      <c r="M51" s="51"/>
      <c r="N51" s="52">
        <f t="shared" si="15"/>
        <v>0</v>
      </c>
      <c r="O51" s="52"/>
      <c r="P51" s="52">
        <f t="shared" si="16"/>
        <v>0</v>
      </c>
      <c r="Q51" s="53"/>
      <c r="R51" s="52">
        <f t="shared" si="17"/>
        <v>0</v>
      </c>
      <c r="S51" s="53"/>
      <c r="T51" s="52">
        <f t="shared" si="18"/>
        <v>0</v>
      </c>
      <c r="U51" s="53"/>
      <c r="V51" s="52">
        <f t="shared" si="19"/>
        <v>0</v>
      </c>
      <c r="W51" s="53"/>
      <c r="X51" s="52">
        <f t="shared" si="20"/>
        <v>0</v>
      </c>
      <c r="Y51" s="53"/>
      <c r="Z51" s="52">
        <f t="shared" si="5"/>
        <v>0</v>
      </c>
      <c r="AA51" s="53"/>
      <c r="AB51" s="52">
        <f t="shared" si="6"/>
        <v>0</v>
      </c>
      <c r="AC51" s="53"/>
      <c r="AD51" s="52">
        <f t="shared" si="7"/>
        <v>0</v>
      </c>
      <c r="AE51" s="53"/>
      <c r="AF51" s="52">
        <f t="shared" si="23"/>
        <v>0</v>
      </c>
      <c r="AG51" s="53"/>
      <c r="AH51" s="52">
        <f t="shared" si="8"/>
        <v>0</v>
      </c>
      <c r="AI51" s="53"/>
      <c r="AJ51" s="52">
        <f t="shared" si="9"/>
        <v>0</v>
      </c>
      <c r="AK51" s="53"/>
      <c r="AL51" s="52">
        <f t="shared" si="10"/>
        <v>0</v>
      </c>
      <c r="AM51" s="53"/>
      <c r="AN51" s="52">
        <f t="shared" si="11"/>
        <v>0</v>
      </c>
      <c r="AO51" s="53"/>
      <c r="AP51" s="52">
        <f t="shared" si="12"/>
        <v>0</v>
      </c>
      <c r="AQ51" s="51"/>
      <c r="AR51" s="52">
        <f t="shared" si="28"/>
        <v>0</v>
      </c>
      <c r="AS51" s="51"/>
      <c r="AT51" s="52">
        <f t="shared" si="14"/>
        <v>0</v>
      </c>
      <c r="AU51">
        <f>I51*60/1000</f>
        <v>7.1688000000000001</v>
      </c>
    </row>
    <row r="52" spans="1:49" ht="18.75">
      <c r="A52" s="58">
        <v>46</v>
      </c>
      <c r="B52" s="70" t="s">
        <v>96</v>
      </c>
      <c r="C52" s="80">
        <v>137.25</v>
      </c>
      <c r="D52" s="60">
        <f t="shared" si="30"/>
        <v>600</v>
      </c>
      <c r="E52" s="61">
        <f t="shared" si="25"/>
        <v>30</v>
      </c>
      <c r="F52" s="61">
        <f t="shared" si="31"/>
        <v>4.1174999999999997</v>
      </c>
      <c r="G52" s="53"/>
      <c r="H52" s="52">
        <f t="shared" si="29"/>
        <v>0</v>
      </c>
      <c r="I52" s="53"/>
      <c r="J52" s="52">
        <f>I52*C52/1000</f>
        <v>0</v>
      </c>
      <c r="K52" s="51"/>
      <c r="L52" s="52">
        <f t="shared" si="4"/>
        <v>0</v>
      </c>
      <c r="M52" s="51"/>
      <c r="N52" s="52">
        <f t="shared" si="15"/>
        <v>0</v>
      </c>
      <c r="O52" s="52"/>
      <c r="P52" s="52">
        <f t="shared" si="16"/>
        <v>0</v>
      </c>
      <c r="Q52" s="53"/>
      <c r="R52" s="52">
        <f t="shared" si="17"/>
        <v>0</v>
      </c>
      <c r="S52" s="53"/>
      <c r="T52" s="52">
        <f t="shared" si="18"/>
        <v>0</v>
      </c>
      <c r="U52" s="53">
        <v>200</v>
      </c>
      <c r="V52" s="52">
        <f t="shared" si="19"/>
        <v>27.45</v>
      </c>
      <c r="W52" s="53"/>
      <c r="X52" s="52">
        <f t="shared" si="20"/>
        <v>0</v>
      </c>
      <c r="Y52" s="53"/>
      <c r="Z52" s="52">
        <f t="shared" si="5"/>
        <v>0</v>
      </c>
      <c r="AA52" s="53">
        <v>200</v>
      </c>
      <c r="AB52" s="52">
        <f t="shared" si="6"/>
        <v>27.45</v>
      </c>
      <c r="AC52" s="53"/>
      <c r="AD52" s="52">
        <f t="shared" si="7"/>
        <v>0</v>
      </c>
      <c r="AE52" s="53"/>
      <c r="AF52" s="52">
        <f t="shared" si="23"/>
        <v>0</v>
      </c>
      <c r="AG52" s="53"/>
      <c r="AH52" s="52">
        <f t="shared" si="8"/>
        <v>0</v>
      </c>
      <c r="AI52" s="53"/>
      <c r="AJ52" s="52">
        <f>AI52*C52/1000</f>
        <v>0</v>
      </c>
      <c r="AK52" s="53"/>
      <c r="AL52" s="52">
        <f t="shared" si="10"/>
        <v>0</v>
      </c>
      <c r="AM52" s="53"/>
      <c r="AN52" s="52">
        <f t="shared" si="11"/>
        <v>0</v>
      </c>
      <c r="AO52" s="53"/>
      <c r="AP52" s="52">
        <f t="shared" si="12"/>
        <v>0</v>
      </c>
      <c r="AQ52" s="51">
        <v>200</v>
      </c>
      <c r="AR52" s="52">
        <f t="shared" si="28"/>
        <v>27.45</v>
      </c>
      <c r="AS52" s="51"/>
      <c r="AT52" s="52">
        <f t="shared" si="14"/>
        <v>0</v>
      </c>
      <c r="AU52" s="14">
        <f>SUM(G52+I52+K52+M52+O52+Q52+S52+U52+W52+Y52+AA52+AC52+AE52+AG52+AI52+AK52+AM52+AO52+AQ52+AS52)*35/1000</f>
        <v>21</v>
      </c>
    </row>
    <row r="53" spans="1:49" ht="18.75">
      <c r="A53" s="58">
        <v>47</v>
      </c>
      <c r="B53" s="70" t="s">
        <v>265</v>
      </c>
      <c r="C53" s="80">
        <v>338.77</v>
      </c>
      <c r="D53" s="60">
        <f t="shared" si="30"/>
        <v>300</v>
      </c>
      <c r="E53" s="61">
        <f>D53/20</f>
        <v>15</v>
      </c>
      <c r="F53" s="61">
        <f t="shared" si="31"/>
        <v>5.0815499999999991</v>
      </c>
      <c r="G53" s="53"/>
      <c r="H53" s="52">
        <f t="shared" si="29"/>
        <v>0</v>
      </c>
      <c r="I53" s="53">
        <v>100</v>
      </c>
      <c r="J53" s="52">
        <f>I53*C53/1000</f>
        <v>33.877000000000002</v>
      </c>
      <c r="K53" s="51"/>
      <c r="L53" s="52">
        <f t="shared" si="4"/>
        <v>0</v>
      </c>
      <c r="M53" s="51"/>
      <c r="N53" s="52">
        <f t="shared" si="15"/>
        <v>0</v>
      </c>
      <c r="O53" s="52"/>
      <c r="P53" s="52">
        <f t="shared" si="16"/>
        <v>0</v>
      </c>
      <c r="Q53" s="53"/>
      <c r="R53" s="52">
        <f t="shared" si="17"/>
        <v>0</v>
      </c>
      <c r="S53" s="53"/>
      <c r="T53" s="52">
        <f t="shared" si="18"/>
        <v>0</v>
      </c>
      <c r="U53" s="53"/>
      <c r="V53" s="52">
        <f t="shared" si="19"/>
        <v>0</v>
      </c>
      <c r="W53" s="53">
        <v>100</v>
      </c>
      <c r="X53" s="52">
        <f t="shared" si="20"/>
        <v>33.877000000000002</v>
      </c>
      <c r="Y53" s="53"/>
      <c r="Z53" s="52">
        <f t="shared" si="5"/>
        <v>0</v>
      </c>
      <c r="AA53" s="53"/>
      <c r="AB53" s="52">
        <f t="shared" si="6"/>
        <v>0</v>
      </c>
      <c r="AC53" s="53"/>
      <c r="AD53" s="52">
        <f t="shared" si="7"/>
        <v>0</v>
      </c>
      <c r="AE53" s="53"/>
      <c r="AF53" s="52">
        <f t="shared" si="23"/>
        <v>0</v>
      </c>
      <c r="AG53" s="53">
        <v>100</v>
      </c>
      <c r="AH53" s="52">
        <f t="shared" si="8"/>
        <v>33.877000000000002</v>
      </c>
      <c r="AI53" s="53"/>
      <c r="AJ53" s="52">
        <f>AI53*C53/1000</f>
        <v>0</v>
      </c>
      <c r="AK53" s="53"/>
      <c r="AL53" s="52">
        <f t="shared" si="10"/>
        <v>0</v>
      </c>
      <c r="AM53" s="53"/>
      <c r="AN53" s="52">
        <f t="shared" si="11"/>
        <v>0</v>
      </c>
      <c r="AO53" s="53"/>
      <c r="AP53" s="52">
        <f t="shared" si="12"/>
        <v>0</v>
      </c>
      <c r="AQ53" s="51"/>
      <c r="AR53" s="52">
        <f t="shared" si="28"/>
        <v>0</v>
      </c>
      <c r="AS53" s="51"/>
      <c r="AT53" s="52">
        <f t="shared" si="14"/>
        <v>0</v>
      </c>
      <c r="AU53" s="14">
        <f>SUM(G53+I53+K53+M53+O53+Q53+S53+U53+W53+Y53+AA53+AC53+AE53+AG53+AI53+AK53+AM53+AO53+AQ53+AS53)*35/1000</f>
        <v>10.5</v>
      </c>
      <c r="AW53" t="s">
        <v>156</v>
      </c>
    </row>
    <row r="54" spans="1:49" ht="18.75">
      <c r="A54" s="58">
        <v>48</v>
      </c>
      <c r="B54" s="70" t="s">
        <v>128</v>
      </c>
      <c r="C54" s="79">
        <v>62.61</v>
      </c>
      <c r="D54" s="60">
        <f t="shared" si="30"/>
        <v>115</v>
      </c>
      <c r="E54" s="61">
        <f t="shared" si="25"/>
        <v>5.75</v>
      </c>
      <c r="F54" s="61">
        <f t="shared" si="31"/>
        <v>0.36000749999999998</v>
      </c>
      <c r="G54" s="53"/>
      <c r="H54" s="52">
        <f t="shared" si="29"/>
        <v>0</v>
      </c>
      <c r="I54" s="53"/>
      <c r="J54" s="52">
        <f t="shared" si="3"/>
        <v>0</v>
      </c>
      <c r="K54" s="51"/>
      <c r="L54" s="52">
        <f t="shared" si="4"/>
        <v>0</v>
      </c>
      <c r="M54" s="51"/>
      <c r="N54" s="52">
        <f t="shared" si="15"/>
        <v>0</v>
      </c>
      <c r="O54" s="53"/>
      <c r="P54" s="52">
        <f t="shared" si="16"/>
        <v>0</v>
      </c>
      <c r="Q54" s="53"/>
      <c r="R54" s="52">
        <f t="shared" si="17"/>
        <v>0</v>
      </c>
      <c r="S54" s="53"/>
      <c r="T54" s="52">
        <f t="shared" si="18"/>
        <v>0</v>
      </c>
      <c r="U54" s="53">
        <v>65</v>
      </c>
      <c r="V54" s="52">
        <f t="shared" si="19"/>
        <v>4.0696500000000002</v>
      </c>
      <c r="W54" s="53"/>
      <c r="X54" s="52">
        <f t="shared" si="20"/>
        <v>0</v>
      </c>
      <c r="Y54" s="53"/>
      <c r="Z54" s="52">
        <f t="shared" si="5"/>
        <v>0</v>
      </c>
      <c r="AA54" s="51">
        <v>25</v>
      </c>
      <c r="AB54" s="52">
        <f t="shared" ref="AB54:AB60" si="32">AA54*C54/1000</f>
        <v>1.56525</v>
      </c>
      <c r="AC54" s="53"/>
      <c r="AD54" s="52">
        <f t="shared" si="7"/>
        <v>0</v>
      </c>
      <c r="AE54" s="53"/>
      <c r="AF54" s="52">
        <f t="shared" si="23"/>
        <v>0</v>
      </c>
      <c r="AG54" s="53"/>
      <c r="AH54" s="52">
        <f t="shared" si="8"/>
        <v>0</v>
      </c>
      <c r="AI54" s="53"/>
      <c r="AJ54" s="52">
        <f t="shared" ref="AJ54:AJ60" si="33">AI54*C54/1000</f>
        <v>0</v>
      </c>
      <c r="AK54" s="53"/>
      <c r="AL54" s="52">
        <f t="shared" si="10"/>
        <v>0</v>
      </c>
      <c r="AM54" s="53"/>
      <c r="AN54" s="52">
        <f t="shared" si="11"/>
        <v>0</v>
      </c>
      <c r="AO54" s="53"/>
      <c r="AP54" s="52">
        <f t="shared" si="12"/>
        <v>0</v>
      </c>
      <c r="AQ54" s="51">
        <v>25</v>
      </c>
      <c r="AR54" s="52">
        <f t="shared" si="28"/>
        <v>1.56525</v>
      </c>
      <c r="AS54" s="51"/>
      <c r="AT54" s="52">
        <f t="shared" ref="AT54:AT60" si="34">AS54*C54/1000</f>
        <v>0</v>
      </c>
    </row>
    <row r="55" spans="1:49" ht="18.75">
      <c r="A55" s="58">
        <v>49</v>
      </c>
      <c r="B55" s="70" t="s">
        <v>100</v>
      </c>
      <c r="C55" s="79">
        <v>79.099999999999994</v>
      </c>
      <c r="D55" s="60">
        <f t="shared" si="30"/>
        <v>1200</v>
      </c>
      <c r="E55" s="61">
        <f t="shared" ref="E55:E57" si="35">D55/20</f>
        <v>60</v>
      </c>
      <c r="F55" s="61">
        <f t="shared" si="31"/>
        <v>4.7460000000000004</v>
      </c>
      <c r="G55" s="53"/>
      <c r="H55" s="52">
        <f t="shared" si="29"/>
        <v>0</v>
      </c>
      <c r="I55" s="53"/>
      <c r="J55" s="52">
        <f t="shared" si="3"/>
        <v>0</v>
      </c>
      <c r="K55" s="51"/>
      <c r="L55" s="52">
        <f t="shared" si="4"/>
        <v>0</v>
      </c>
      <c r="M55" s="51"/>
      <c r="N55" s="52">
        <f t="shared" si="15"/>
        <v>0</v>
      </c>
      <c r="O55" s="53">
        <v>300</v>
      </c>
      <c r="P55" s="52">
        <f t="shared" si="16"/>
        <v>23.73</v>
      </c>
      <c r="Q55" s="53"/>
      <c r="R55" s="52">
        <f t="shared" si="17"/>
        <v>0</v>
      </c>
      <c r="S55" s="53"/>
      <c r="T55" s="52">
        <f t="shared" si="18"/>
        <v>0</v>
      </c>
      <c r="U55" s="53">
        <v>300</v>
      </c>
      <c r="V55" s="52">
        <f t="shared" si="19"/>
        <v>23.73</v>
      </c>
      <c r="W55" s="53"/>
      <c r="X55" s="52">
        <f t="shared" si="20"/>
        <v>0</v>
      </c>
      <c r="Y55" s="53"/>
      <c r="Z55" s="52">
        <f t="shared" ref="Z55:Z60" si="36">Y55*C55/1000</f>
        <v>0</v>
      </c>
      <c r="AA55" s="53"/>
      <c r="AB55" s="52">
        <f t="shared" si="32"/>
        <v>0</v>
      </c>
      <c r="AC55" s="53"/>
      <c r="AD55" s="52">
        <f t="shared" si="7"/>
        <v>0</v>
      </c>
      <c r="AE55" s="53">
        <v>300</v>
      </c>
      <c r="AF55" s="52">
        <f t="shared" si="23"/>
        <v>23.73</v>
      </c>
      <c r="AG55" s="53"/>
      <c r="AH55" s="52">
        <f t="shared" si="8"/>
        <v>0</v>
      </c>
      <c r="AI55" s="53"/>
      <c r="AJ55" s="52">
        <f t="shared" si="33"/>
        <v>0</v>
      </c>
      <c r="AK55" s="53"/>
      <c r="AL55" s="52">
        <f t="shared" ref="AL55:AL60" si="37">AK55*C55/1000</f>
        <v>0</v>
      </c>
      <c r="AM55" s="53"/>
      <c r="AN55" s="52">
        <f t="shared" ref="AN55:AN60" si="38">AM55*C55/1000</f>
        <v>0</v>
      </c>
      <c r="AO55" s="53">
        <v>300</v>
      </c>
      <c r="AP55" s="52">
        <f t="shared" ref="AP55:AP60" si="39">AO55*C55/1000</f>
        <v>23.73</v>
      </c>
      <c r="AQ55" s="51"/>
      <c r="AR55" s="52">
        <f t="shared" si="28"/>
        <v>0</v>
      </c>
      <c r="AS55" s="51"/>
      <c r="AT55" s="52">
        <f t="shared" si="34"/>
        <v>0</v>
      </c>
    </row>
    <row r="56" spans="1:49" ht="18.75">
      <c r="A56" s="58">
        <v>50</v>
      </c>
      <c r="B56" s="70" t="s">
        <v>180</v>
      </c>
      <c r="C56" s="80">
        <v>972.75</v>
      </c>
      <c r="D56" s="60">
        <f t="shared" si="30"/>
        <v>2.6</v>
      </c>
      <c r="E56" s="61">
        <f t="shared" si="35"/>
        <v>0.13</v>
      </c>
      <c r="F56" s="61">
        <f t="shared" si="31"/>
        <v>0.1264575</v>
      </c>
      <c r="G56" s="53">
        <v>1.2</v>
      </c>
      <c r="H56" s="52">
        <f t="shared" si="29"/>
        <v>1.1673</v>
      </c>
      <c r="I56" s="53"/>
      <c r="J56" s="52">
        <f t="shared" si="3"/>
        <v>0</v>
      </c>
      <c r="K56" s="51"/>
      <c r="L56" s="52">
        <f t="shared" si="4"/>
        <v>0</v>
      </c>
      <c r="M56" s="51"/>
      <c r="N56" s="52">
        <f t="shared" si="15"/>
        <v>0</v>
      </c>
      <c r="O56" s="53"/>
      <c r="P56" s="52">
        <f t="shared" si="16"/>
        <v>0</v>
      </c>
      <c r="Q56" s="53"/>
      <c r="R56" s="52">
        <f t="shared" si="17"/>
        <v>0</v>
      </c>
      <c r="S56" s="53"/>
      <c r="T56" s="52">
        <f t="shared" si="18"/>
        <v>0</v>
      </c>
      <c r="U56" s="53"/>
      <c r="V56" s="52">
        <f t="shared" si="19"/>
        <v>0</v>
      </c>
      <c r="W56" s="53">
        <v>1.2</v>
      </c>
      <c r="X56" s="52">
        <f t="shared" si="20"/>
        <v>1.1673</v>
      </c>
      <c r="Y56" s="53"/>
      <c r="Z56" s="52">
        <f t="shared" si="36"/>
        <v>0</v>
      </c>
      <c r="AA56" s="53"/>
      <c r="AB56" s="52">
        <f t="shared" si="32"/>
        <v>0</v>
      </c>
      <c r="AC56" s="53"/>
      <c r="AD56" s="52">
        <f t="shared" si="7"/>
        <v>0</v>
      </c>
      <c r="AE56" s="53"/>
      <c r="AF56" s="52">
        <f t="shared" si="23"/>
        <v>0</v>
      </c>
      <c r="AG56" s="53"/>
      <c r="AH56" s="52">
        <f t="shared" ref="AH56:AH60" si="40">AG56*C56/1000</f>
        <v>0</v>
      </c>
      <c r="AI56" s="53"/>
      <c r="AJ56" s="52">
        <f t="shared" si="33"/>
        <v>0</v>
      </c>
      <c r="AK56" s="53">
        <v>0.2</v>
      </c>
      <c r="AL56" s="52">
        <f t="shared" si="37"/>
        <v>0.19455</v>
      </c>
      <c r="AM56" s="53"/>
      <c r="AN56" s="52">
        <f t="shared" si="38"/>
        <v>0</v>
      </c>
      <c r="AO56" s="53"/>
      <c r="AP56" s="52">
        <f t="shared" si="39"/>
        <v>0</v>
      </c>
      <c r="AQ56" s="51"/>
      <c r="AR56" s="52">
        <f t="shared" si="28"/>
        <v>0</v>
      </c>
      <c r="AS56" s="51"/>
      <c r="AT56" s="52">
        <f t="shared" si="34"/>
        <v>0</v>
      </c>
    </row>
    <row r="57" spans="1:49" ht="18.75">
      <c r="A57" s="58">
        <v>51</v>
      </c>
      <c r="B57" s="70" t="s">
        <v>182</v>
      </c>
      <c r="C57" s="80">
        <v>1022</v>
      </c>
      <c r="D57" s="60">
        <f t="shared" si="30"/>
        <v>0.4</v>
      </c>
      <c r="E57" s="61">
        <f t="shared" si="35"/>
        <v>0.02</v>
      </c>
      <c r="F57" s="61">
        <f t="shared" si="31"/>
        <v>2.044E-2</v>
      </c>
      <c r="G57" s="53"/>
      <c r="H57" s="52">
        <f t="shared" si="29"/>
        <v>0</v>
      </c>
      <c r="I57" s="53"/>
      <c r="J57" s="52">
        <f t="shared" si="3"/>
        <v>0</v>
      </c>
      <c r="K57" s="51"/>
      <c r="L57" s="52">
        <f t="shared" si="4"/>
        <v>0</v>
      </c>
      <c r="M57" s="51"/>
      <c r="N57" s="52">
        <f t="shared" si="15"/>
        <v>0</v>
      </c>
      <c r="O57" s="53"/>
      <c r="P57" s="52">
        <f t="shared" si="16"/>
        <v>0</v>
      </c>
      <c r="Q57" s="53"/>
      <c r="R57" s="52">
        <f t="shared" si="17"/>
        <v>0</v>
      </c>
      <c r="S57" s="53"/>
      <c r="T57" s="52">
        <f t="shared" si="18"/>
        <v>0</v>
      </c>
      <c r="U57" s="53"/>
      <c r="V57" s="52">
        <f t="shared" si="19"/>
        <v>0</v>
      </c>
      <c r="W57" s="53"/>
      <c r="X57" s="52">
        <f t="shared" si="20"/>
        <v>0</v>
      </c>
      <c r="Y57" s="53"/>
      <c r="Z57" s="52">
        <f t="shared" si="36"/>
        <v>0</v>
      </c>
      <c r="AA57" s="53"/>
      <c r="AB57" s="52">
        <f t="shared" si="32"/>
        <v>0</v>
      </c>
      <c r="AC57" s="53"/>
      <c r="AD57" s="52">
        <f t="shared" si="7"/>
        <v>0</v>
      </c>
      <c r="AE57" s="53"/>
      <c r="AF57" s="52">
        <f t="shared" si="23"/>
        <v>0</v>
      </c>
      <c r="AG57" s="53"/>
      <c r="AH57" s="52">
        <f t="shared" si="40"/>
        <v>0</v>
      </c>
      <c r="AI57" s="53"/>
      <c r="AJ57" s="52">
        <f t="shared" si="33"/>
        <v>0</v>
      </c>
      <c r="AK57" s="53">
        <v>0.4</v>
      </c>
      <c r="AL57" s="52">
        <f t="shared" si="37"/>
        <v>0.4088</v>
      </c>
      <c r="AM57" s="53"/>
      <c r="AN57" s="52">
        <f t="shared" si="38"/>
        <v>0</v>
      </c>
      <c r="AO57" s="53"/>
      <c r="AP57" s="52">
        <f t="shared" si="39"/>
        <v>0</v>
      </c>
      <c r="AQ57" s="51"/>
      <c r="AR57" s="52">
        <f t="shared" si="28"/>
        <v>0</v>
      </c>
      <c r="AS57" s="51"/>
      <c r="AT57" s="52">
        <f t="shared" si="34"/>
        <v>0</v>
      </c>
    </row>
    <row r="58" spans="1:49" ht="18.75">
      <c r="A58" s="58">
        <v>52</v>
      </c>
      <c r="B58" s="59" t="s">
        <v>82</v>
      </c>
      <c r="C58" s="79">
        <v>972.47</v>
      </c>
      <c r="D58" s="60">
        <f t="shared" si="30"/>
        <v>0.67100000000000026</v>
      </c>
      <c r="E58" s="61">
        <f t="shared" ref="E58:E60" si="41">D58/20</f>
        <v>3.355000000000001E-2</v>
      </c>
      <c r="F58" s="61">
        <f t="shared" si="31"/>
        <v>3.2626368500000009E-2</v>
      </c>
      <c r="G58" s="51">
        <v>0.03</v>
      </c>
      <c r="H58" s="52">
        <f t="shared" si="29"/>
        <v>2.9174099999999998E-2</v>
      </c>
      <c r="I58" s="51">
        <v>2.5000000000000001E-2</v>
      </c>
      <c r="J58" s="52">
        <f t="shared" si="3"/>
        <v>2.4311750000000003E-2</v>
      </c>
      <c r="K58" s="51">
        <v>0.03</v>
      </c>
      <c r="L58" s="52">
        <f t="shared" si="4"/>
        <v>2.9174099999999998E-2</v>
      </c>
      <c r="M58" s="51">
        <v>0.03</v>
      </c>
      <c r="N58" s="52">
        <f t="shared" si="15"/>
        <v>2.9174099999999998E-2</v>
      </c>
      <c r="O58" s="51">
        <v>0.05</v>
      </c>
      <c r="P58" s="52">
        <f t="shared" si="16"/>
        <v>4.8623500000000007E-2</v>
      </c>
      <c r="Q58" s="51">
        <v>4.2000000000000003E-2</v>
      </c>
      <c r="R58" s="52">
        <f t="shared" si="17"/>
        <v>4.0843740000000003E-2</v>
      </c>
      <c r="S58" s="51">
        <v>0.03</v>
      </c>
      <c r="T58" s="52">
        <f t="shared" si="18"/>
        <v>2.9174099999999998E-2</v>
      </c>
      <c r="U58" s="51">
        <v>0.04</v>
      </c>
      <c r="V58" s="52">
        <f t="shared" si="19"/>
        <v>3.8898800000000004E-2</v>
      </c>
      <c r="W58" s="51">
        <v>0.03</v>
      </c>
      <c r="X58" s="52">
        <f t="shared" si="20"/>
        <v>2.9174099999999998E-2</v>
      </c>
      <c r="Y58" s="51">
        <v>0.03</v>
      </c>
      <c r="Z58" s="52">
        <f t="shared" si="36"/>
        <v>2.9174099999999998E-2</v>
      </c>
      <c r="AA58" s="51">
        <v>0.03</v>
      </c>
      <c r="AB58" s="52">
        <f t="shared" si="32"/>
        <v>2.9174099999999998E-2</v>
      </c>
      <c r="AC58" s="51">
        <v>0.03</v>
      </c>
      <c r="AD58" s="52">
        <f t="shared" ref="AD58:AD60" si="42">AC58*C58/1000</f>
        <v>2.9174099999999998E-2</v>
      </c>
      <c r="AE58" s="51">
        <v>0.03</v>
      </c>
      <c r="AF58" s="52">
        <f t="shared" ref="AF58:AF60" si="43">AE58*C58/1000</f>
        <v>2.9174099999999998E-2</v>
      </c>
      <c r="AG58" s="51">
        <v>0.03</v>
      </c>
      <c r="AH58" s="52">
        <f t="shared" si="40"/>
        <v>2.9174099999999998E-2</v>
      </c>
      <c r="AI58" s="51">
        <v>0.03</v>
      </c>
      <c r="AJ58" s="52">
        <f t="shared" si="33"/>
        <v>2.9174099999999998E-2</v>
      </c>
      <c r="AK58" s="51">
        <v>0.03</v>
      </c>
      <c r="AL58" s="52">
        <f t="shared" si="37"/>
        <v>2.9174099999999998E-2</v>
      </c>
      <c r="AM58" s="51">
        <v>0.04</v>
      </c>
      <c r="AN58" s="52">
        <f t="shared" si="38"/>
        <v>3.8898800000000004E-2</v>
      </c>
      <c r="AO58" s="51">
        <v>4.2000000000000003E-2</v>
      </c>
      <c r="AP58" s="52">
        <f t="shared" si="39"/>
        <v>4.0843740000000003E-2</v>
      </c>
      <c r="AQ58" s="51">
        <v>4.2000000000000003E-2</v>
      </c>
      <c r="AR58" s="52">
        <f t="shared" si="28"/>
        <v>4.0843740000000003E-2</v>
      </c>
      <c r="AS58" s="51">
        <v>0.03</v>
      </c>
      <c r="AT58" s="52">
        <f t="shared" si="34"/>
        <v>2.9174099999999998E-2</v>
      </c>
    </row>
    <row r="59" spans="1:49" ht="18.75">
      <c r="A59" s="58">
        <v>53</v>
      </c>
      <c r="B59" s="62" t="s">
        <v>83</v>
      </c>
      <c r="C59" s="79">
        <v>391.7</v>
      </c>
      <c r="D59" s="60">
        <f t="shared" si="30"/>
        <v>3.6400000000000006</v>
      </c>
      <c r="E59" s="61">
        <f t="shared" si="41"/>
        <v>0.18200000000000002</v>
      </c>
      <c r="F59" s="61">
        <f t="shared" si="31"/>
        <v>7.1289400000000003E-2</v>
      </c>
      <c r="G59" s="53">
        <v>0.1</v>
      </c>
      <c r="H59" s="52">
        <f t="shared" si="29"/>
        <v>3.9170000000000003E-2</v>
      </c>
      <c r="I59" s="51"/>
      <c r="J59" s="52">
        <f t="shared" si="3"/>
        <v>0</v>
      </c>
      <c r="K59" s="51">
        <v>2</v>
      </c>
      <c r="L59" s="52">
        <f t="shared" si="4"/>
        <v>0.78339999999999999</v>
      </c>
      <c r="M59" s="51"/>
      <c r="N59" s="52">
        <f t="shared" si="15"/>
        <v>0</v>
      </c>
      <c r="O59" s="51"/>
      <c r="P59" s="52">
        <f t="shared" si="16"/>
        <v>0</v>
      </c>
      <c r="Q59" s="51">
        <v>0.1</v>
      </c>
      <c r="R59" s="52">
        <f t="shared" si="17"/>
        <v>3.9170000000000003E-2</v>
      </c>
      <c r="S59" s="51"/>
      <c r="T59" s="52">
        <f t="shared" si="18"/>
        <v>0</v>
      </c>
      <c r="U59" s="51"/>
      <c r="V59" s="52">
        <f t="shared" si="19"/>
        <v>0</v>
      </c>
      <c r="W59" s="51">
        <v>0.1</v>
      </c>
      <c r="X59" s="52">
        <f t="shared" si="20"/>
        <v>3.9170000000000003E-2</v>
      </c>
      <c r="Y59" s="51">
        <v>0.12</v>
      </c>
      <c r="Z59" s="52">
        <f t="shared" si="36"/>
        <v>4.7003999999999997E-2</v>
      </c>
      <c r="AA59" s="51">
        <v>0.1</v>
      </c>
      <c r="AB59" s="52">
        <f t="shared" si="32"/>
        <v>3.9170000000000003E-2</v>
      </c>
      <c r="AC59" s="51">
        <v>0.1</v>
      </c>
      <c r="AD59" s="52">
        <f t="shared" si="42"/>
        <v>3.9170000000000003E-2</v>
      </c>
      <c r="AE59" s="51">
        <v>0.16</v>
      </c>
      <c r="AF59" s="52">
        <f t="shared" si="43"/>
        <v>6.2671999999999992E-2</v>
      </c>
      <c r="AG59" s="51">
        <v>0.12</v>
      </c>
      <c r="AH59" s="52">
        <f t="shared" si="40"/>
        <v>4.7003999999999997E-2</v>
      </c>
      <c r="AI59" s="51"/>
      <c r="AJ59" s="52">
        <f t="shared" si="33"/>
        <v>0</v>
      </c>
      <c r="AK59" s="51"/>
      <c r="AL59" s="52">
        <f t="shared" si="37"/>
        <v>0</v>
      </c>
      <c r="AM59" s="51">
        <v>0.2</v>
      </c>
      <c r="AN59" s="52">
        <f t="shared" si="38"/>
        <v>7.8340000000000007E-2</v>
      </c>
      <c r="AO59" s="51">
        <v>0.28000000000000003</v>
      </c>
      <c r="AP59" s="52">
        <f t="shared" si="39"/>
        <v>0.109676</v>
      </c>
      <c r="AQ59" s="51">
        <v>0.26</v>
      </c>
      <c r="AR59" s="52">
        <f t="shared" si="28"/>
        <v>0.101842</v>
      </c>
      <c r="AS59" s="51"/>
      <c r="AT59" s="52">
        <f t="shared" si="34"/>
        <v>0</v>
      </c>
    </row>
    <row r="60" spans="1:49" ht="18.75">
      <c r="A60" s="58">
        <v>54</v>
      </c>
      <c r="B60" s="62" t="s">
        <v>84</v>
      </c>
      <c r="C60" s="80">
        <v>664.92</v>
      </c>
      <c r="D60" s="60">
        <f t="shared" si="30"/>
        <v>3.0600000000000005</v>
      </c>
      <c r="E60" s="61">
        <f t="shared" si="41"/>
        <v>0.15300000000000002</v>
      </c>
      <c r="F60" s="61">
        <f t="shared" si="31"/>
        <v>0.10173276000000002</v>
      </c>
      <c r="G60" s="53">
        <v>0.12</v>
      </c>
      <c r="H60" s="52">
        <f t="shared" si="29"/>
        <v>7.9790399999999997E-2</v>
      </c>
      <c r="I60" s="51">
        <v>0.12</v>
      </c>
      <c r="J60" s="52">
        <f t="shared" si="3"/>
        <v>7.9790399999999997E-2</v>
      </c>
      <c r="K60" s="51">
        <v>0.12</v>
      </c>
      <c r="L60" s="52">
        <f t="shared" si="4"/>
        <v>7.9790399999999997E-2</v>
      </c>
      <c r="M60" s="51">
        <v>0.12</v>
      </c>
      <c r="N60" s="52">
        <f t="shared" si="15"/>
        <v>7.9790399999999997E-2</v>
      </c>
      <c r="O60" s="51">
        <v>0.12</v>
      </c>
      <c r="P60" s="52">
        <f t="shared" si="16"/>
        <v>7.9790399999999997E-2</v>
      </c>
      <c r="Q60" s="51">
        <v>0.12</v>
      </c>
      <c r="R60" s="52">
        <f t="shared" si="17"/>
        <v>7.9790399999999997E-2</v>
      </c>
      <c r="S60" s="51">
        <v>0.12</v>
      </c>
      <c r="T60" s="52">
        <f t="shared" si="18"/>
        <v>7.9790399999999997E-2</v>
      </c>
      <c r="U60" s="51">
        <v>0.36</v>
      </c>
      <c r="V60" s="52">
        <f t="shared" si="19"/>
        <v>0.23937119999999998</v>
      </c>
      <c r="W60" s="51">
        <v>0.12</v>
      </c>
      <c r="X60" s="52">
        <f t="shared" si="20"/>
        <v>7.9790399999999997E-2</v>
      </c>
      <c r="Y60" s="51">
        <v>0.12</v>
      </c>
      <c r="Z60" s="52">
        <f t="shared" si="36"/>
        <v>7.9790399999999997E-2</v>
      </c>
      <c r="AA60" s="51">
        <v>0.12</v>
      </c>
      <c r="AB60" s="52">
        <f t="shared" si="32"/>
        <v>7.9790399999999997E-2</v>
      </c>
      <c r="AC60" s="51">
        <v>0.23</v>
      </c>
      <c r="AD60" s="52">
        <f t="shared" si="42"/>
        <v>0.1529316</v>
      </c>
      <c r="AE60" s="51">
        <v>0.12</v>
      </c>
      <c r="AF60" s="52">
        <f t="shared" si="43"/>
        <v>7.9790399999999997E-2</v>
      </c>
      <c r="AG60" s="51">
        <v>0.32</v>
      </c>
      <c r="AH60" s="52">
        <f t="shared" si="40"/>
        <v>0.21277439999999997</v>
      </c>
      <c r="AI60" s="51">
        <v>0.12</v>
      </c>
      <c r="AJ60" s="52">
        <f t="shared" si="33"/>
        <v>7.9790399999999997E-2</v>
      </c>
      <c r="AK60" s="51">
        <v>0.12</v>
      </c>
      <c r="AL60" s="52">
        <f t="shared" si="37"/>
        <v>7.9790399999999997E-2</v>
      </c>
      <c r="AM60" s="51">
        <v>0.12</v>
      </c>
      <c r="AN60" s="52">
        <f t="shared" si="38"/>
        <v>7.9790399999999997E-2</v>
      </c>
      <c r="AO60" s="51">
        <v>0.12</v>
      </c>
      <c r="AP60" s="52">
        <f t="shared" si="39"/>
        <v>7.9790399999999997E-2</v>
      </c>
      <c r="AQ60" s="51">
        <v>0.12</v>
      </c>
      <c r="AR60" s="52">
        <f t="shared" si="28"/>
        <v>7.9790399999999997E-2</v>
      </c>
      <c r="AS60" s="51">
        <v>0.23</v>
      </c>
      <c r="AT60" s="52">
        <f t="shared" si="34"/>
        <v>0.1529316</v>
      </c>
    </row>
    <row r="61" spans="1:49" ht="17.25">
      <c r="A61" s="78"/>
      <c r="F61" s="14" t="e">
        <f>SUM(F7:F60)</f>
        <v>#VALUE!</v>
      </c>
      <c r="H61" s="14" t="e">
        <f>SUM(H7:H60)</f>
        <v>#VALUE!</v>
      </c>
      <c r="J61" s="14" t="e">
        <f>SUM(J7:J60)</f>
        <v>#VALUE!</v>
      </c>
      <c r="L61" s="14" t="e">
        <f>SUM(L7:L60)</f>
        <v>#VALUE!</v>
      </c>
      <c r="N61" s="14" t="e">
        <f>SUM(N7:N60)</f>
        <v>#VALUE!</v>
      </c>
      <c r="P61" s="14" t="e">
        <f>SUM(P7:P60)</f>
        <v>#VALUE!</v>
      </c>
      <c r="R61" s="14" t="e">
        <f>SUM(R7:R60)</f>
        <v>#VALUE!</v>
      </c>
      <c r="T61" s="14" t="e">
        <f>SUM(T7:T60)</f>
        <v>#VALUE!</v>
      </c>
      <c r="V61" s="14" t="e">
        <f>SUM(V7:V60)</f>
        <v>#VALUE!</v>
      </c>
      <c r="X61" s="14" t="e">
        <f>SUM(X7:X60)</f>
        <v>#VALUE!</v>
      </c>
      <c r="Z61" s="14" t="e">
        <f>SUM(Z7:Z60)</f>
        <v>#VALUE!</v>
      </c>
      <c r="AB61" s="14" t="e">
        <f>SUM(AB7:AB60)</f>
        <v>#VALUE!</v>
      </c>
      <c r="AD61" s="14" t="e">
        <f>SUM(AD7:AD60)</f>
        <v>#VALUE!</v>
      </c>
      <c r="AF61" s="14" t="e">
        <f>SUM(AF7:AF60)</f>
        <v>#VALUE!</v>
      </c>
      <c r="AH61" s="14" t="e">
        <f>SUM(AH7:AH60)</f>
        <v>#VALUE!</v>
      </c>
      <c r="AJ61" s="14" t="e">
        <f>SUM(AJ7:AJ60)</f>
        <v>#VALUE!</v>
      </c>
      <c r="AL61" s="14" t="e">
        <f>SUM(AL7:AL60)</f>
        <v>#VALUE!</v>
      </c>
      <c r="AN61" s="14" t="e">
        <f>SUM(AN7:AN60)</f>
        <v>#VALUE!</v>
      </c>
      <c r="AP61" s="14" t="e">
        <f>SUM(AP7:AP60)</f>
        <v>#VALUE!</v>
      </c>
      <c r="AR61" s="14" t="e">
        <f>SUM(AR7:AR60)</f>
        <v>#VALUE!</v>
      </c>
      <c r="AT61" s="14" t="e">
        <f>SUM(AT7:AT60)</f>
        <v>#VALUE!</v>
      </c>
    </row>
    <row r="62" spans="1:49" ht="17.25">
      <c r="F62" s="69" t="e">
        <f>(SUM(H61+J61+L61+N61+P61+R61+T61+V61+X61+Z61+AB61+AD61+AF61+AH61+AJ61+AL61+AN61+AP61+AR61+AT61)/20)</f>
        <v>#VALUE!</v>
      </c>
    </row>
    <row r="64" spans="1:49">
      <c r="B64" t="s">
        <v>277</v>
      </c>
    </row>
    <row r="65" spans="1:47" ht="30" customHeight="1">
      <c r="A65" s="55" t="s">
        <v>32</v>
      </c>
      <c r="B65" s="73" t="s">
        <v>33</v>
      </c>
      <c r="C65" s="56" t="s">
        <v>34</v>
      </c>
      <c r="D65" s="56" t="s">
        <v>35</v>
      </c>
      <c r="E65" s="56" t="s">
        <v>36</v>
      </c>
      <c r="F65" s="56"/>
      <c r="G65" s="57" t="s">
        <v>37</v>
      </c>
      <c r="H65" s="57" t="s">
        <v>38</v>
      </c>
      <c r="I65" s="57" t="s">
        <v>39</v>
      </c>
      <c r="J65" s="57" t="s">
        <v>38</v>
      </c>
      <c r="K65" s="57" t="s">
        <v>40</v>
      </c>
      <c r="L65" s="57" t="s">
        <v>38</v>
      </c>
      <c r="M65" s="57" t="s">
        <v>41</v>
      </c>
      <c r="N65" s="57" t="s">
        <v>38</v>
      </c>
      <c r="O65" s="57" t="s">
        <v>42</v>
      </c>
      <c r="P65" s="57" t="s">
        <v>38</v>
      </c>
      <c r="Q65" s="57" t="s">
        <v>43</v>
      </c>
      <c r="R65" s="57" t="s">
        <v>38</v>
      </c>
      <c r="S65" s="57" t="s">
        <v>44</v>
      </c>
      <c r="T65" s="57" t="s">
        <v>45</v>
      </c>
      <c r="U65" s="57" t="s">
        <v>46</v>
      </c>
      <c r="V65" s="57" t="s">
        <v>38</v>
      </c>
      <c r="W65" s="57" t="s">
        <v>47</v>
      </c>
      <c r="X65" s="57" t="s">
        <v>38</v>
      </c>
      <c r="Y65" s="57" t="s">
        <v>48</v>
      </c>
      <c r="Z65" s="57" t="s">
        <v>45</v>
      </c>
      <c r="AA65" s="57" t="s">
        <v>49</v>
      </c>
      <c r="AB65" s="57" t="s">
        <v>45</v>
      </c>
      <c r="AC65" s="57" t="s">
        <v>50</v>
      </c>
      <c r="AD65" s="57" t="s">
        <v>45</v>
      </c>
      <c r="AE65" s="57" t="s">
        <v>51</v>
      </c>
      <c r="AF65" s="57" t="s">
        <v>45</v>
      </c>
      <c r="AG65" s="57" t="s">
        <v>52</v>
      </c>
      <c r="AH65" s="57" t="s">
        <v>45</v>
      </c>
      <c r="AI65" s="57" t="s">
        <v>53</v>
      </c>
      <c r="AJ65" s="57" t="s">
        <v>38</v>
      </c>
      <c r="AK65" s="57" t="s">
        <v>54</v>
      </c>
      <c r="AL65" s="57" t="s">
        <v>45</v>
      </c>
      <c r="AM65" s="57" t="s">
        <v>55</v>
      </c>
      <c r="AN65" s="58" t="s">
        <v>45</v>
      </c>
      <c r="AO65" s="58" t="s">
        <v>56</v>
      </c>
      <c r="AP65" s="58" t="s">
        <v>38</v>
      </c>
      <c r="AQ65" s="58" t="s">
        <v>57</v>
      </c>
      <c r="AR65" s="58" t="s">
        <v>45</v>
      </c>
      <c r="AS65" s="58" t="s">
        <v>58</v>
      </c>
    </row>
    <row r="66" spans="1:47" ht="18.75">
      <c r="A66" s="58">
        <v>1</v>
      </c>
      <c r="B66" s="70" t="s">
        <v>59</v>
      </c>
      <c r="C66" s="79">
        <v>65.290000000000006</v>
      </c>
      <c r="D66" s="60">
        <f t="shared" ref="D66:D87" si="44">SUM(G66+I66+K66+M66+O66+Q66+S66+U66+W66+Y66+AA66+AC66+AE66+AG66+AI66+AK66+AM66+AO66+AQ66+AS66)</f>
        <v>626.5</v>
      </c>
      <c r="E66" s="61">
        <f t="shared" ref="E66:E78" si="45">D66/20</f>
        <v>31.324999999999999</v>
      </c>
      <c r="F66" s="61">
        <f>E66*C66/1000</f>
        <v>2.0452092500000001</v>
      </c>
      <c r="G66" s="51">
        <v>20</v>
      </c>
      <c r="H66" s="52">
        <f t="shared" ref="H66:H78" si="46">G66*C66/1000</f>
        <v>1.3058000000000001</v>
      </c>
      <c r="I66" s="51">
        <v>30</v>
      </c>
      <c r="J66" s="52">
        <f t="shared" ref="J66:J108" si="47">I66*C66/1000</f>
        <v>1.9587000000000003</v>
      </c>
      <c r="K66" s="51">
        <v>20</v>
      </c>
      <c r="L66" s="52">
        <f t="shared" ref="L66:L119" si="48">K66*C66/1000</f>
        <v>1.3058000000000001</v>
      </c>
      <c r="M66" s="51">
        <v>30</v>
      </c>
      <c r="N66" s="52">
        <f>M66*C66/1000</f>
        <v>1.9587000000000003</v>
      </c>
      <c r="O66" s="51">
        <v>60</v>
      </c>
      <c r="P66" s="52">
        <f>O66*C66/1000</f>
        <v>3.9174000000000007</v>
      </c>
      <c r="Q66" s="51">
        <v>30</v>
      </c>
      <c r="R66" s="52">
        <f>Q66*C66/1000</f>
        <v>1.9587000000000003</v>
      </c>
      <c r="S66" s="51">
        <v>50</v>
      </c>
      <c r="T66" s="52">
        <f>S66*C66/1000</f>
        <v>3.2645000000000004</v>
      </c>
      <c r="U66" s="51">
        <v>45</v>
      </c>
      <c r="V66" s="52">
        <f>U66*C66/1000</f>
        <v>2.9380500000000001</v>
      </c>
      <c r="W66" s="51">
        <v>20</v>
      </c>
      <c r="X66" s="52">
        <f>W66*C66/1000</f>
        <v>1.3058000000000001</v>
      </c>
      <c r="Y66" s="51">
        <v>60</v>
      </c>
      <c r="Z66" s="52">
        <f t="shared" ref="Z66:Z119" si="49">Y66*C66/1000</f>
        <v>3.9174000000000007</v>
      </c>
      <c r="AA66" s="51">
        <v>20</v>
      </c>
      <c r="AB66" s="52">
        <f t="shared" ref="AB66:AB119" si="50">AA66*C66/1000</f>
        <v>1.3058000000000001</v>
      </c>
      <c r="AC66" s="51">
        <v>20</v>
      </c>
      <c r="AD66" s="52">
        <f t="shared" ref="AD66:AD119" si="51">AC66*C66/1000</f>
        <v>1.3058000000000001</v>
      </c>
      <c r="AE66" s="51">
        <v>30</v>
      </c>
      <c r="AF66" s="52">
        <f>AE66*C66/1000</f>
        <v>1.9587000000000003</v>
      </c>
      <c r="AG66" s="51">
        <v>29</v>
      </c>
      <c r="AH66" s="52">
        <f t="shared" ref="AH66:AH80" si="52">AG66*C66/1000</f>
        <v>1.89341</v>
      </c>
      <c r="AI66" s="51">
        <v>20</v>
      </c>
      <c r="AJ66" s="52">
        <f t="shared" ref="AJ66:AJ110" si="53">AI66*C66/1000</f>
        <v>1.3058000000000001</v>
      </c>
      <c r="AK66" s="51">
        <v>45</v>
      </c>
      <c r="AL66" s="52">
        <f t="shared" ref="AL66:AL119" si="54">AK66*C66/1000</f>
        <v>2.9380500000000001</v>
      </c>
      <c r="AM66" s="51">
        <v>20</v>
      </c>
      <c r="AN66" s="52">
        <f t="shared" ref="AN66:AN119" si="55">AM66*C66/1000</f>
        <v>1.3058000000000001</v>
      </c>
      <c r="AO66" s="51">
        <v>27.5</v>
      </c>
      <c r="AP66" s="52">
        <f t="shared" ref="AP66:AP119" si="56">AO66*C66/1000</f>
        <v>1.7954750000000002</v>
      </c>
      <c r="AQ66" s="51">
        <v>20</v>
      </c>
      <c r="AR66" s="52">
        <f t="shared" ref="AR66:AR119" si="57">AQ66*C66/1000</f>
        <v>1.3058000000000001</v>
      </c>
      <c r="AS66" s="51">
        <v>30</v>
      </c>
      <c r="AU66">
        <f>SUM(G66+I66+K66+M66+O66+Q66+S66+U66+W66+Y66+AA66+AC66+AE66+AG66+AI66+AK66+AM66+AO66+AQ66+AS66)</f>
        <v>626.5</v>
      </c>
    </row>
    <row r="67" spans="1:47" ht="18.75">
      <c r="A67" s="58">
        <v>2</v>
      </c>
      <c r="B67" s="70" t="s">
        <v>60</v>
      </c>
      <c r="C67" s="79">
        <v>77.12</v>
      </c>
      <c r="D67" s="60">
        <f t="shared" si="44"/>
        <v>515</v>
      </c>
      <c r="E67" s="61">
        <f t="shared" si="45"/>
        <v>25.75</v>
      </c>
      <c r="F67" s="61">
        <f>E67*C67/1000</f>
        <v>1.98584</v>
      </c>
      <c r="G67" s="51">
        <v>20</v>
      </c>
      <c r="H67" s="52">
        <f t="shared" si="46"/>
        <v>1.5424</v>
      </c>
      <c r="I67" s="51">
        <v>20</v>
      </c>
      <c r="J67" s="52">
        <f t="shared" si="47"/>
        <v>1.5424</v>
      </c>
      <c r="K67" s="51">
        <v>20</v>
      </c>
      <c r="L67" s="52">
        <f t="shared" si="48"/>
        <v>1.5424</v>
      </c>
      <c r="M67" s="51">
        <v>20</v>
      </c>
      <c r="N67" s="52">
        <f t="shared" ref="N67:N119" si="58">M67*C67/1000</f>
        <v>1.5424</v>
      </c>
      <c r="O67" s="51">
        <v>50</v>
      </c>
      <c r="P67" s="52">
        <f t="shared" ref="P67:P119" si="59">O67*C67/1000</f>
        <v>3.8559999999999999</v>
      </c>
      <c r="Q67" s="51">
        <v>20</v>
      </c>
      <c r="R67" s="52">
        <f t="shared" ref="R67:R119" si="60">Q67*C67/1000</f>
        <v>1.5424</v>
      </c>
      <c r="S67" s="51">
        <v>45</v>
      </c>
      <c r="T67" s="52">
        <f t="shared" ref="T67:T119" si="61">S67*C67/1000</f>
        <v>3.4704000000000002</v>
      </c>
      <c r="U67" s="51">
        <v>25</v>
      </c>
      <c r="V67" s="52">
        <f t="shared" ref="V67:V119" si="62">U67*C67/1000</f>
        <v>1.9279999999999999</v>
      </c>
      <c r="W67" s="51">
        <v>20</v>
      </c>
      <c r="X67" s="52">
        <f t="shared" ref="X67:X119" si="63">W67*C67/1000</f>
        <v>1.5424</v>
      </c>
      <c r="Y67" s="51">
        <v>50</v>
      </c>
      <c r="Z67" s="52">
        <f t="shared" si="49"/>
        <v>3.8559999999999999</v>
      </c>
      <c r="AA67" s="51">
        <v>20</v>
      </c>
      <c r="AB67" s="52">
        <f t="shared" si="50"/>
        <v>1.5424</v>
      </c>
      <c r="AC67" s="51">
        <v>20</v>
      </c>
      <c r="AD67" s="52">
        <f t="shared" si="51"/>
        <v>1.5424</v>
      </c>
      <c r="AE67" s="51">
        <v>25</v>
      </c>
      <c r="AF67" s="52">
        <f t="shared" ref="AF67:AF87" si="64">AE67*C67/1000</f>
        <v>1.9279999999999999</v>
      </c>
      <c r="AG67" s="51">
        <v>20</v>
      </c>
      <c r="AH67" s="52">
        <f t="shared" si="52"/>
        <v>1.5424</v>
      </c>
      <c r="AI67" s="51">
        <v>20</v>
      </c>
      <c r="AJ67" s="52">
        <f t="shared" si="53"/>
        <v>1.5424</v>
      </c>
      <c r="AK67" s="51">
        <v>25</v>
      </c>
      <c r="AL67" s="52">
        <f t="shared" si="54"/>
        <v>1.9279999999999999</v>
      </c>
      <c r="AM67" s="51">
        <v>20</v>
      </c>
      <c r="AN67" s="52">
        <f t="shared" si="55"/>
        <v>1.5424</v>
      </c>
      <c r="AO67" s="51">
        <v>25</v>
      </c>
      <c r="AP67" s="52">
        <f t="shared" si="56"/>
        <v>1.9279999999999999</v>
      </c>
      <c r="AQ67" s="51">
        <v>20</v>
      </c>
      <c r="AR67" s="52">
        <f t="shared" si="57"/>
        <v>1.5424</v>
      </c>
      <c r="AS67" s="51">
        <v>30</v>
      </c>
    </row>
    <row r="68" spans="1:47" ht="18.75">
      <c r="A68" s="58">
        <v>3</v>
      </c>
      <c r="B68" s="70" t="s">
        <v>61</v>
      </c>
      <c r="C68" s="79">
        <v>19.760000000000002</v>
      </c>
      <c r="D68" s="60">
        <f t="shared" si="44"/>
        <v>2065.77</v>
      </c>
      <c r="E68" s="61">
        <f t="shared" si="45"/>
        <v>103.2885</v>
      </c>
      <c r="F68" s="61">
        <f t="shared" ref="F68:F76" si="65">E68*C68/1000</f>
        <v>2.0409807600000001</v>
      </c>
      <c r="G68" s="51">
        <v>42.85</v>
      </c>
      <c r="H68" s="52">
        <f t="shared" si="46"/>
        <v>0.84671600000000014</v>
      </c>
      <c r="I68" s="51">
        <v>302.02</v>
      </c>
      <c r="J68" s="52">
        <f t="shared" si="47"/>
        <v>5.9679152000000002</v>
      </c>
      <c r="K68" s="52">
        <v>44.28</v>
      </c>
      <c r="L68" s="52">
        <f t="shared" si="48"/>
        <v>0.87497280000000011</v>
      </c>
      <c r="M68" s="51">
        <v>28.57</v>
      </c>
      <c r="N68" s="52">
        <f t="shared" si="58"/>
        <v>0.56454320000000002</v>
      </c>
      <c r="O68" s="51">
        <v>48.52</v>
      </c>
      <c r="P68" s="52">
        <f t="shared" si="59"/>
        <v>0.95875520000000014</v>
      </c>
      <c r="Q68" s="51"/>
      <c r="R68" s="52">
        <f t="shared" si="60"/>
        <v>0</v>
      </c>
      <c r="S68" s="51">
        <v>42.85</v>
      </c>
      <c r="T68" s="52">
        <f t="shared" si="61"/>
        <v>0.84671600000000014</v>
      </c>
      <c r="U68" s="52">
        <v>306</v>
      </c>
      <c r="V68" s="52">
        <f t="shared" si="62"/>
        <v>6.0465600000000004</v>
      </c>
      <c r="W68" s="51">
        <v>48.57</v>
      </c>
      <c r="X68" s="52">
        <f t="shared" si="63"/>
        <v>0.95974320000000013</v>
      </c>
      <c r="Y68" s="51">
        <v>283.99</v>
      </c>
      <c r="Z68" s="52">
        <f t="shared" si="49"/>
        <v>5.6116424000000009</v>
      </c>
      <c r="AA68" s="51">
        <v>88.57</v>
      </c>
      <c r="AB68" s="52">
        <f t="shared" si="50"/>
        <v>1.7501431999999999</v>
      </c>
      <c r="AC68" s="51">
        <v>107.14</v>
      </c>
      <c r="AD68" s="52">
        <f t="shared" si="51"/>
        <v>2.1170864000000003</v>
      </c>
      <c r="AE68" s="51">
        <v>42.85</v>
      </c>
      <c r="AF68" s="52">
        <f t="shared" si="64"/>
        <v>0.84671600000000014</v>
      </c>
      <c r="AG68" s="51">
        <v>22.14</v>
      </c>
      <c r="AH68" s="52">
        <f t="shared" si="52"/>
        <v>0.43748640000000005</v>
      </c>
      <c r="AI68" s="51">
        <v>163.86</v>
      </c>
      <c r="AJ68" s="52">
        <f t="shared" si="53"/>
        <v>3.2378736000000004</v>
      </c>
      <c r="AK68" s="51">
        <v>28.57</v>
      </c>
      <c r="AL68" s="52">
        <f t="shared" si="54"/>
        <v>0.56454320000000002</v>
      </c>
      <c r="AM68" s="51"/>
      <c r="AN68" s="52">
        <f t="shared" si="55"/>
        <v>0</v>
      </c>
      <c r="AO68" s="52">
        <v>269.27999999999997</v>
      </c>
      <c r="AP68" s="52">
        <f t="shared" si="56"/>
        <v>5.3209727999999998</v>
      </c>
      <c r="AQ68" s="51">
        <v>88.57</v>
      </c>
      <c r="AR68" s="52">
        <f t="shared" si="57"/>
        <v>1.7501431999999999</v>
      </c>
      <c r="AS68" s="51">
        <v>107.14</v>
      </c>
      <c r="AU68" s="14">
        <f>(W68+Y68+AA68+AC68+AE68+AG68+AI68+AK68+AM68+AO68)*70</f>
        <v>73847.900000000009</v>
      </c>
    </row>
    <row r="69" spans="1:47" ht="18.75">
      <c r="A69" s="58">
        <v>4</v>
      </c>
      <c r="B69" s="59" t="s">
        <v>62</v>
      </c>
      <c r="C69" s="79">
        <v>26.68</v>
      </c>
      <c r="D69" s="60">
        <f t="shared" si="44"/>
        <v>533.54</v>
      </c>
      <c r="E69" s="61">
        <f t="shared" si="45"/>
        <v>26.677</v>
      </c>
      <c r="F69" s="61">
        <f t="shared" si="65"/>
        <v>0.71174235999999991</v>
      </c>
      <c r="G69" s="51">
        <v>22.5</v>
      </c>
      <c r="H69" s="52">
        <f t="shared" si="46"/>
        <v>0.60029999999999994</v>
      </c>
      <c r="I69" s="51">
        <v>21.9</v>
      </c>
      <c r="J69" s="52">
        <f t="shared" si="47"/>
        <v>0.58429199999999992</v>
      </c>
      <c r="K69" s="52">
        <v>14.04</v>
      </c>
      <c r="L69" s="52">
        <f t="shared" si="48"/>
        <v>0.37458720000000001</v>
      </c>
      <c r="M69" s="51">
        <v>25.94</v>
      </c>
      <c r="N69" s="52">
        <f t="shared" si="58"/>
        <v>0.69207920000000001</v>
      </c>
      <c r="O69" s="51">
        <v>35.46</v>
      </c>
      <c r="P69" s="52">
        <f t="shared" si="59"/>
        <v>0.94607280000000005</v>
      </c>
      <c r="Q69" s="51">
        <v>39.04</v>
      </c>
      <c r="R69" s="52">
        <f t="shared" si="60"/>
        <v>1.0415871999999999</v>
      </c>
      <c r="S69" s="51">
        <v>14.04</v>
      </c>
      <c r="T69" s="52">
        <f t="shared" si="61"/>
        <v>0.37458720000000001</v>
      </c>
      <c r="U69" s="52">
        <v>47.37</v>
      </c>
      <c r="V69" s="52">
        <f t="shared" si="62"/>
        <v>1.2638316000000001</v>
      </c>
      <c r="W69" s="51">
        <v>14.04</v>
      </c>
      <c r="X69" s="52">
        <f t="shared" si="63"/>
        <v>0.37458720000000001</v>
      </c>
      <c r="Y69" s="51">
        <v>43.8</v>
      </c>
      <c r="Z69" s="52">
        <f t="shared" si="49"/>
        <v>1.1685839999999998</v>
      </c>
      <c r="AA69" s="51">
        <v>24.87</v>
      </c>
      <c r="AB69" s="52">
        <f t="shared" si="50"/>
        <v>0.6635316</v>
      </c>
      <c r="AC69" s="51">
        <v>11.9</v>
      </c>
      <c r="AD69" s="52">
        <f t="shared" si="51"/>
        <v>0.317492</v>
      </c>
      <c r="AE69" s="51">
        <v>34.270000000000003</v>
      </c>
      <c r="AF69" s="52">
        <f t="shared" si="64"/>
        <v>0.91432360000000001</v>
      </c>
      <c r="AG69" s="51">
        <v>24.75</v>
      </c>
      <c r="AH69" s="52">
        <f t="shared" si="52"/>
        <v>0.66033000000000008</v>
      </c>
      <c r="AI69" s="51">
        <v>31.93</v>
      </c>
      <c r="AJ69" s="52">
        <f t="shared" si="53"/>
        <v>0.85189239999999999</v>
      </c>
      <c r="AK69" s="51">
        <v>14.04</v>
      </c>
      <c r="AL69" s="52">
        <f t="shared" si="54"/>
        <v>0.37458720000000001</v>
      </c>
      <c r="AM69" s="51">
        <v>39.04</v>
      </c>
      <c r="AN69" s="52">
        <f t="shared" si="55"/>
        <v>1.0415871999999999</v>
      </c>
      <c r="AO69" s="52">
        <v>23.56</v>
      </c>
      <c r="AP69" s="52">
        <f t="shared" si="56"/>
        <v>0.62858079999999994</v>
      </c>
      <c r="AQ69" s="51">
        <v>39.15</v>
      </c>
      <c r="AR69" s="52">
        <f t="shared" si="57"/>
        <v>1.044522</v>
      </c>
      <c r="AS69" s="51">
        <v>11.9</v>
      </c>
      <c r="AU69" s="14">
        <f t="shared" ref="AU69:AU86" si="66">(W69+Y69+AA69+AC69+AE69+AG69+AI69+AK69+AM69+AO69)*70</f>
        <v>18354</v>
      </c>
    </row>
    <row r="70" spans="1:47" ht="18.75">
      <c r="A70" s="58">
        <v>5</v>
      </c>
      <c r="B70" s="59" t="s">
        <v>87</v>
      </c>
      <c r="C70" s="79">
        <v>25.41</v>
      </c>
      <c r="D70" s="60">
        <f t="shared" si="44"/>
        <v>405.74</v>
      </c>
      <c r="E70" s="61">
        <f t="shared" si="45"/>
        <v>20.286999999999999</v>
      </c>
      <c r="F70" s="61">
        <f t="shared" si="65"/>
        <v>0.51549266999999999</v>
      </c>
      <c r="G70" s="51">
        <v>62.5</v>
      </c>
      <c r="H70" s="52">
        <f t="shared" si="46"/>
        <v>1.588125</v>
      </c>
      <c r="I70" s="51"/>
      <c r="J70" s="52">
        <f t="shared" si="47"/>
        <v>0</v>
      </c>
      <c r="K70" s="51"/>
      <c r="L70" s="52">
        <f t="shared" si="48"/>
        <v>0</v>
      </c>
      <c r="M70" s="51">
        <v>25</v>
      </c>
      <c r="N70" s="52">
        <f t="shared" si="58"/>
        <v>0.63524999999999998</v>
      </c>
      <c r="O70" s="51"/>
      <c r="P70" s="52">
        <f t="shared" si="59"/>
        <v>0</v>
      </c>
      <c r="Q70" s="51"/>
      <c r="R70" s="52">
        <f t="shared" si="60"/>
        <v>0</v>
      </c>
      <c r="S70" s="51">
        <v>62.5</v>
      </c>
      <c r="T70" s="52">
        <f t="shared" si="61"/>
        <v>1.588125</v>
      </c>
      <c r="U70" s="51"/>
      <c r="V70" s="52">
        <f t="shared" si="62"/>
        <v>0</v>
      </c>
      <c r="W70" s="51"/>
      <c r="X70" s="52">
        <f t="shared" si="63"/>
        <v>0</v>
      </c>
      <c r="Y70" s="51">
        <v>19.37</v>
      </c>
      <c r="Z70" s="52">
        <f t="shared" si="49"/>
        <v>0.49219170000000001</v>
      </c>
      <c r="AA70" s="51"/>
      <c r="AB70" s="52">
        <f t="shared" si="50"/>
        <v>0</v>
      </c>
      <c r="AC70" s="51"/>
      <c r="AD70" s="52">
        <f t="shared" si="51"/>
        <v>0</v>
      </c>
      <c r="AE70" s="51">
        <v>62.5</v>
      </c>
      <c r="AF70" s="52">
        <f t="shared" si="64"/>
        <v>1.588125</v>
      </c>
      <c r="AG70" s="51">
        <v>19.37</v>
      </c>
      <c r="AH70" s="52">
        <f t="shared" si="52"/>
        <v>0.49219170000000001</v>
      </c>
      <c r="AI70" s="51">
        <v>102</v>
      </c>
      <c r="AJ70" s="52">
        <f t="shared" si="53"/>
        <v>2.5918200000000002</v>
      </c>
      <c r="AK70" s="51">
        <v>25</v>
      </c>
      <c r="AL70" s="52">
        <f t="shared" si="54"/>
        <v>0.63524999999999998</v>
      </c>
      <c r="AM70" s="51"/>
      <c r="AN70" s="52">
        <f t="shared" si="55"/>
        <v>0</v>
      </c>
      <c r="AO70" s="51">
        <v>27.5</v>
      </c>
      <c r="AP70" s="52">
        <f t="shared" si="56"/>
        <v>0.69877499999999992</v>
      </c>
      <c r="AQ70" s="51"/>
      <c r="AR70" s="52">
        <f t="shared" si="57"/>
        <v>0</v>
      </c>
      <c r="AS70" s="51"/>
      <c r="AU70" s="14">
        <f t="shared" si="66"/>
        <v>17901.8</v>
      </c>
    </row>
    <row r="71" spans="1:47" ht="18.75">
      <c r="A71" s="58">
        <v>6</v>
      </c>
      <c r="B71" s="59" t="s">
        <v>85</v>
      </c>
      <c r="C71" s="79">
        <v>24.38</v>
      </c>
      <c r="D71" s="60">
        <f t="shared" si="44"/>
        <v>410.73999999999995</v>
      </c>
      <c r="E71" s="61">
        <f t="shared" si="45"/>
        <v>20.536999999999999</v>
      </c>
      <c r="F71" s="61">
        <f t="shared" si="65"/>
        <v>0.50069205999999999</v>
      </c>
      <c r="G71" s="51"/>
      <c r="H71" s="52">
        <f t="shared" si="46"/>
        <v>0</v>
      </c>
      <c r="I71" s="51"/>
      <c r="J71" s="52">
        <f t="shared" si="47"/>
        <v>0</v>
      </c>
      <c r="K71" s="51">
        <v>57.5</v>
      </c>
      <c r="L71" s="52">
        <f t="shared" si="48"/>
        <v>1.4018499999999998</v>
      </c>
      <c r="M71" s="51"/>
      <c r="N71" s="52">
        <f t="shared" si="58"/>
        <v>0</v>
      </c>
      <c r="O71" s="51"/>
      <c r="P71" s="52">
        <f t="shared" si="59"/>
        <v>0</v>
      </c>
      <c r="Q71" s="51"/>
      <c r="R71" s="52">
        <f t="shared" si="60"/>
        <v>0</v>
      </c>
      <c r="S71" s="51"/>
      <c r="T71" s="52">
        <f t="shared" si="61"/>
        <v>0</v>
      </c>
      <c r="U71" s="51">
        <v>61.33</v>
      </c>
      <c r="V71" s="52">
        <f t="shared" si="62"/>
        <v>1.4952253999999998</v>
      </c>
      <c r="W71" s="51"/>
      <c r="X71" s="52">
        <f t="shared" si="63"/>
        <v>0</v>
      </c>
      <c r="Y71" s="51">
        <v>38.75</v>
      </c>
      <c r="Z71" s="52">
        <f t="shared" si="49"/>
        <v>0.94472499999999993</v>
      </c>
      <c r="AA71" s="51"/>
      <c r="AB71" s="52">
        <f t="shared" si="50"/>
        <v>0</v>
      </c>
      <c r="AC71" s="51"/>
      <c r="AD71" s="52">
        <f t="shared" si="51"/>
        <v>0</v>
      </c>
      <c r="AE71" s="51">
        <v>83.75</v>
      </c>
      <c r="AF71" s="52">
        <f t="shared" si="64"/>
        <v>2.0418249999999998</v>
      </c>
      <c r="AG71" s="51">
        <v>38.75</v>
      </c>
      <c r="AH71" s="52">
        <f t="shared" si="52"/>
        <v>0.94472499999999993</v>
      </c>
      <c r="AI71" s="51"/>
      <c r="AJ71" s="52">
        <f t="shared" si="53"/>
        <v>0</v>
      </c>
      <c r="AK71" s="51"/>
      <c r="AL71" s="52">
        <f t="shared" si="54"/>
        <v>0</v>
      </c>
      <c r="AM71" s="51"/>
      <c r="AN71" s="52">
        <f t="shared" si="55"/>
        <v>0</v>
      </c>
      <c r="AO71" s="51">
        <v>41.33</v>
      </c>
      <c r="AP71" s="52">
        <f t="shared" si="56"/>
        <v>1.0076254</v>
      </c>
      <c r="AQ71" s="51">
        <v>89.33</v>
      </c>
      <c r="AR71" s="52">
        <f t="shared" si="57"/>
        <v>2.1778653999999995</v>
      </c>
      <c r="AS71" s="51"/>
      <c r="AU71" s="14">
        <f t="shared" si="66"/>
        <v>14180.599999999999</v>
      </c>
    </row>
    <row r="72" spans="1:47" ht="18.75">
      <c r="A72" s="58">
        <v>7</v>
      </c>
      <c r="B72" s="62" t="s">
        <v>63</v>
      </c>
      <c r="C72" s="79">
        <v>24.38</v>
      </c>
      <c r="D72" s="60">
        <f t="shared" si="44"/>
        <v>391.51</v>
      </c>
      <c r="E72" s="61">
        <f t="shared" si="45"/>
        <v>19.575499999999998</v>
      </c>
      <c r="F72" s="61">
        <f t="shared" si="65"/>
        <v>0.47725068999999998</v>
      </c>
      <c r="G72" s="51">
        <v>33.409999999999997</v>
      </c>
      <c r="H72" s="52">
        <f t="shared" si="46"/>
        <v>0.81453579999999992</v>
      </c>
      <c r="I72" s="51">
        <v>12.5</v>
      </c>
      <c r="J72" s="52">
        <f t="shared" si="47"/>
        <v>0.30475000000000002</v>
      </c>
      <c r="K72" s="51">
        <v>14.75</v>
      </c>
      <c r="L72" s="52">
        <f t="shared" si="48"/>
        <v>0.35960499999999995</v>
      </c>
      <c r="M72" s="51">
        <v>14.75</v>
      </c>
      <c r="N72" s="52">
        <f t="shared" si="58"/>
        <v>0.35960499999999995</v>
      </c>
      <c r="O72" s="51">
        <v>51.99</v>
      </c>
      <c r="P72" s="52">
        <f t="shared" si="59"/>
        <v>1.2675162</v>
      </c>
      <c r="Q72" s="51">
        <v>14.47</v>
      </c>
      <c r="R72" s="52">
        <f t="shared" si="60"/>
        <v>0.3527786</v>
      </c>
      <c r="S72" s="51">
        <v>14.74</v>
      </c>
      <c r="T72" s="52">
        <f t="shared" si="61"/>
        <v>0.35936119999999999</v>
      </c>
      <c r="U72" s="51">
        <v>15.73</v>
      </c>
      <c r="V72" s="52">
        <f t="shared" si="62"/>
        <v>0.38349739999999999</v>
      </c>
      <c r="W72" s="51">
        <v>14.75</v>
      </c>
      <c r="X72" s="52">
        <f t="shared" si="63"/>
        <v>0.35960499999999995</v>
      </c>
      <c r="Y72" s="51">
        <v>30.3</v>
      </c>
      <c r="Z72" s="52">
        <f t="shared" si="49"/>
        <v>0.73871399999999998</v>
      </c>
      <c r="AA72" s="51">
        <v>32.119999999999997</v>
      </c>
      <c r="AB72" s="52">
        <f t="shared" si="50"/>
        <v>0.78308559999999994</v>
      </c>
      <c r="AC72" s="51">
        <v>12.5</v>
      </c>
      <c r="AD72" s="52">
        <f t="shared" si="51"/>
        <v>0.30475000000000002</v>
      </c>
      <c r="AE72" s="51">
        <v>14.75</v>
      </c>
      <c r="AF72" s="52">
        <f t="shared" si="64"/>
        <v>0.35960499999999995</v>
      </c>
      <c r="AG72" s="51">
        <v>14.75</v>
      </c>
      <c r="AH72" s="52">
        <f t="shared" si="52"/>
        <v>0.35960499999999995</v>
      </c>
      <c r="AI72" s="51">
        <v>19.559999999999999</v>
      </c>
      <c r="AJ72" s="52">
        <f t="shared" si="53"/>
        <v>0.47687279999999993</v>
      </c>
      <c r="AK72" s="51">
        <v>14.75</v>
      </c>
      <c r="AL72" s="52">
        <f t="shared" si="54"/>
        <v>0.35960499999999995</v>
      </c>
      <c r="AM72" s="51">
        <v>15.73</v>
      </c>
      <c r="AN72" s="52">
        <f t="shared" si="55"/>
        <v>0.38349739999999999</v>
      </c>
      <c r="AO72" s="51">
        <v>17.25</v>
      </c>
      <c r="AP72" s="52">
        <f t="shared" si="56"/>
        <v>0.42055500000000001</v>
      </c>
      <c r="AQ72" s="51">
        <v>20.21</v>
      </c>
      <c r="AR72" s="52">
        <f t="shared" si="57"/>
        <v>0.49271980000000004</v>
      </c>
      <c r="AS72" s="51">
        <v>12.5</v>
      </c>
      <c r="AU72" s="14">
        <f t="shared" si="66"/>
        <v>13052.199999999999</v>
      </c>
    </row>
    <row r="73" spans="1:47" ht="18.75">
      <c r="A73" s="58">
        <v>8</v>
      </c>
      <c r="B73" s="59" t="s">
        <v>64</v>
      </c>
      <c r="C73" s="79">
        <v>184.8</v>
      </c>
      <c r="D73" s="60">
        <f t="shared" si="44"/>
        <v>5.6800000000000006</v>
      </c>
      <c r="E73" s="61">
        <f t="shared" si="45"/>
        <v>0.28400000000000003</v>
      </c>
      <c r="F73" s="61">
        <f t="shared" si="65"/>
        <v>5.2483200000000008E-2</v>
      </c>
      <c r="G73" s="51"/>
      <c r="H73" s="52">
        <f t="shared" si="46"/>
        <v>0</v>
      </c>
      <c r="I73" s="51"/>
      <c r="J73" s="52">
        <f t="shared" si="47"/>
        <v>0</v>
      </c>
      <c r="K73" s="51"/>
      <c r="L73" s="52">
        <f t="shared" si="48"/>
        <v>0</v>
      </c>
      <c r="M73" s="51"/>
      <c r="N73" s="52">
        <f t="shared" si="58"/>
        <v>0</v>
      </c>
      <c r="O73" s="51"/>
      <c r="P73" s="52">
        <f t="shared" si="59"/>
        <v>0</v>
      </c>
      <c r="Q73" s="51"/>
      <c r="R73" s="52">
        <f t="shared" si="60"/>
        <v>0</v>
      </c>
      <c r="S73" s="51"/>
      <c r="T73" s="52">
        <f t="shared" si="61"/>
        <v>0</v>
      </c>
      <c r="U73" s="51"/>
      <c r="V73" s="52">
        <f t="shared" si="62"/>
        <v>0</v>
      </c>
      <c r="W73" s="51"/>
      <c r="X73" s="52">
        <f t="shared" si="63"/>
        <v>0</v>
      </c>
      <c r="Y73" s="51"/>
      <c r="Z73" s="52">
        <f t="shared" si="49"/>
        <v>0</v>
      </c>
      <c r="AA73" s="51"/>
      <c r="AB73" s="52">
        <f t="shared" si="50"/>
        <v>0</v>
      </c>
      <c r="AC73" s="51">
        <v>1.61</v>
      </c>
      <c r="AD73" s="52">
        <f t="shared" si="51"/>
        <v>0.29752800000000001</v>
      </c>
      <c r="AE73" s="51"/>
      <c r="AF73" s="52">
        <f t="shared" si="64"/>
        <v>0</v>
      </c>
      <c r="AG73" s="51">
        <v>0.46</v>
      </c>
      <c r="AH73" s="52">
        <f t="shared" si="52"/>
        <v>8.5008000000000014E-2</v>
      </c>
      <c r="AI73" s="51"/>
      <c r="AJ73" s="52">
        <f t="shared" si="53"/>
        <v>0</v>
      </c>
      <c r="AK73" s="51">
        <v>2</v>
      </c>
      <c r="AL73" s="52">
        <f t="shared" si="54"/>
        <v>0.36960000000000004</v>
      </c>
      <c r="AM73" s="51"/>
      <c r="AN73" s="52">
        <f t="shared" si="55"/>
        <v>0</v>
      </c>
      <c r="AO73" s="51"/>
      <c r="AP73" s="52">
        <f t="shared" si="56"/>
        <v>0</v>
      </c>
      <c r="AQ73" s="51"/>
      <c r="AR73" s="52">
        <f t="shared" si="57"/>
        <v>0</v>
      </c>
      <c r="AS73" s="51">
        <v>1.61</v>
      </c>
      <c r="AU73" s="14">
        <f t="shared" si="66"/>
        <v>284.90000000000003</v>
      </c>
    </row>
    <row r="74" spans="1:47" ht="18.75">
      <c r="A74" s="58">
        <v>9</v>
      </c>
      <c r="B74" s="59" t="s">
        <v>107</v>
      </c>
      <c r="C74" s="79">
        <v>206.36</v>
      </c>
      <c r="D74" s="60">
        <f t="shared" si="44"/>
        <v>199.79999999999998</v>
      </c>
      <c r="E74" s="61">
        <f t="shared" si="45"/>
        <v>9.9899999999999984</v>
      </c>
      <c r="F74" s="61">
        <f t="shared" si="65"/>
        <v>2.0615364</v>
      </c>
      <c r="G74" s="51"/>
      <c r="H74" s="52">
        <f t="shared" si="46"/>
        <v>0</v>
      </c>
      <c r="I74" s="51"/>
      <c r="J74" s="52">
        <f t="shared" si="47"/>
        <v>0</v>
      </c>
      <c r="K74" s="51"/>
      <c r="L74" s="52">
        <f t="shared" si="48"/>
        <v>0</v>
      </c>
      <c r="M74" s="51"/>
      <c r="N74" s="52">
        <f t="shared" si="58"/>
        <v>0</v>
      </c>
      <c r="O74" s="51"/>
      <c r="P74" s="52">
        <f t="shared" si="59"/>
        <v>0</v>
      </c>
      <c r="Q74" s="51"/>
      <c r="R74" s="52">
        <f t="shared" si="60"/>
        <v>0</v>
      </c>
      <c r="S74" s="51"/>
      <c r="T74" s="52">
        <f t="shared" si="61"/>
        <v>0</v>
      </c>
      <c r="U74" s="51"/>
      <c r="V74" s="52">
        <f t="shared" si="62"/>
        <v>0</v>
      </c>
      <c r="W74" s="51">
        <v>66.599999999999994</v>
      </c>
      <c r="X74" s="52">
        <f t="shared" si="63"/>
        <v>13.743575999999999</v>
      </c>
      <c r="Y74" s="51"/>
      <c r="Z74" s="52">
        <f t="shared" si="49"/>
        <v>0</v>
      </c>
      <c r="AA74" s="51"/>
      <c r="AB74" s="52">
        <f t="shared" si="50"/>
        <v>0</v>
      </c>
      <c r="AC74" s="51"/>
      <c r="AD74" s="52">
        <f t="shared" si="51"/>
        <v>0</v>
      </c>
      <c r="AE74" s="51"/>
      <c r="AF74" s="52">
        <f t="shared" si="64"/>
        <v>0</v>
      </c>
      <c r="AG74" s="51"/>
      <c r="AH74" s="52">
        <f t="shared" si="52"/>
        <v>0</v>
      </c>
      <c r="AI74" s="51">
        <v>66.599999999999994</v>
      </c>
      <c r="AJ74" s="52">
        <f t="shared" si="53"/>
        <v>13.743575999999999</v>
      </c>
      <c r="AK74" s="51"/>
      <c r="AL74" s="52">
        <f t="shared" si="54"/>
        <v>0</v>
      </c>
      <c r="AM74" s="51"/>
      <c r="AN74" s="52">
        <f t="shared" si="55"/>
        <v>0</v>
      </c>
      <c r="AO74" s="51"/>
      <c r="AP74" s="52">
        <f t="shared" si="56"/>
        <v>0</v>
      </c>
      <c r="AQ74" s="51"/>
      <c r="AR74" s="52">
        <f t="shared" si="57"/>
        <v>0</v>
      </c>
      <c r="AS74" s="51">
        <v>66.599999999999994</v>
      </c>
      <c r="AU74" s="14">
        <f t="shared" si="66"/>
        <v>9324</v>
      </c>
    </row>
    <row r="75" spans="1:47" ht="18.75">
      <c r="A75" s="58">
        <v>10</v>
      </c>
      <c r="B75" s="59" t="s">
        <v>65</v>
      </c>
      <c r="C75" s="79">
        <v>99.75</v>
      </c>
      <c r="D75" s="60">
        <f t="shared" si="44"/>
        <v>1535.12</v>
      </c>
      <c r="E75" s="61">
        <f t="shared" si="45"/>
        <v>76.756</v>
      </c>
      <c r="F75" s="61">
        <f t="shared" si="65"/>
        <v>7.6564110000000003</v>
      </c>
      <c r="G75" s="51">
        <v>250</v>
      </c>
      <c r="H75" s="52">
        <f t="shared" si="46"/>
        <v>24.9375</v>
      </c>
      <c r="I75" s="51"/>
      <c r="J75" s="52">
        <f t="shared" si="47"/>
        <v>0</v>
      </c>
      <c r="K75" s="51"/>
      <c r="L75" s="52">
        <f t="shared" si="48"/>
        <v>0</v>
      </c>
      <c r="M75" s="51"/>
      <c r="N75" s="52">
        <f t="shared" si="58"/>
        <v>0</v>
      </c>
      <c r="O75" s="51">
        <v>255</v>
      </c>
      <c r="P75" s="52">
        <f t="shared" si="59"/>
        <v>25.436250000000001</v>
      </c>
      <c r="Q75" s="51"/>
      <c r="R75" s="52">
        <f t="shared" si="60"/>
        <v>0</v>
      </c>
      <c r="S75" s="51">
        <v>250</v>
      </c>
      <c r="T75" s="52">
        <f t="shared" si="61"/>
        <v>24.9375</v>
      </c>
      <c r="U75" s="51"/>
      <c r="V75" s="52">
        <f t="shared" si="62"/>
        <v>0</v>
      </c>
      <c r="W75" s="51"/>
      <c r="X75" s="52">
        <f t="shared" si="63"/>
        <v>0</v>
      </c>
      <c r="Y75" s="51">
        <v>270</v>
      </c>
      <c r="Z75" s="52">
        <f t="shared" si="49"/>
        <v>26.932500000000001</v>
      </c>
      <c r="AA75" s="51"/>
      <c r="AB75" s="52">
        <f t="shared" si="50"/>
        <v>0</v>
      </c>
      <c r="AC75" s="51">
        <v>250</v>
      </c>
      <c r="AD75" s="52">
        <f t="shared" si="51"/>
        <v>24.9375</v>
      </c>
      <c r="AE75" s="51"/>
      <c r="AF75" s="52">
        <f t="shared" si="64"/>
        <v>0</v>
      </c>
      <c r="AG75" s="51"/>
      <c r="AH75" s="52">
        <f t="shared" si="52"/>
        <v>0</v>
      </c>
      <c r="AI75" s="51"/>
      <c r="AJ75" s="52">
        <f t="shared" si="53"/>
        <v>0</v>
      </c>
      <c r="AK75" s="51">
        <v>220</v>
      </c>
      <c r="AL75" s="52">
        <f t="shared" si="54"/>
        <v>21.945</v>
      </c>
      <c r="AM75" s="51">
        <v>40.119999999999997</v>
      </c>
      <c r="AN75" s="52">
        <f t="shared" si="55"/>
        <v>4.00197</v>
      </c>
      <c r="AO75" s="51"/>
      <c r="AP75" s="52">
        <f t="shared" si="56"/>
        <v>0</v>
      </c>
      <c r="AQ75" s="51"/>
      <c r="AR75" s="52">
        <f t="shared" si="57"/>
        <v>0</v>
      </c>
      <c r="AS75" s="51"/>
      <c r="AU75" s="14">
        <f t="shared" si="66"/>
        <v>54608.4</v>
      </c>
    </row>
    <row r="76" spans="1:47" ht="18.75">
      <c r="A76" s="58">
        <v>11</v>
      </c>
      <c r="B76" s="63" t="s">
        <v>108</v>
      </c>
      <c r="C76" s="82">
        <v>140.69999999999999</v>
      </c>
      <c r="D76" s="60">
        <f t="shared" si="44"/>
        <v>1530</v>
      </c>
      <c r="E76" s="61">
        <f t="shared" si="45"/>
        <v>76.5</v>
      </c>
      <c r="F76" s="61">
        <f t="shared" si="65"/>
        <v>10.763549999999999</v>
      </c>
      <c r="G76" s="51"/>
      <c r="H76" s="52">
        <f t="shared" si="46"/>
        <v>0</v>
      </c>
      <c r="I76" s="51"/>
      <c r="J76" s="52">
        <f t="shared" si="47"/>
        <v>0</v>
      </c>
      <c r="K76" s="51"/>
      <c r="L76" s="52">
        <f t="shared" si="48"/>
        <v>0</v>
      </c>
      <c r="M76" s="51">
        <v>310</v>
      </c>
      <c r="N76" s="52">
        <f t="shared" si="58"/>
        <v>43.616999999999997</v>
      </c>
      <c r="O76" s="51"/>
      <c r="P76" s="52">
        <f t="shared" si="59"/>
        <v>0</v>
      </c>
      <c r="Q76" s="51">
        <v>290</v>
      </c>
      <c r="R76" s="52">
        <f t="shared" si="60"/>
        <v>40.802999999999997</v>
      </c>
      <c r="S76" s="51"/>
      <c r="T76" s="52">
        <f t="shared" si="61"/>
        <v>0</v>
      </c>
      <c r="U76" s="51"/>
      <c r="V76" s="52">
        <f t="shared" si="62"/>
        <v>0</v>
      </c>
      <c r="W76" s="51"/>
      <c r="X76" s="52">
        <f t="shared" si="63"/>
        <v>0</v>
      </c>
      <c r="Y76" s="51"/>
      <c r="Z76" s="52">
        <f t="shared" si="49"/>
        <v>0</v>
      </c>
      <c r="AA76" s="51">
        <v>310</v>
      </c>
      <c r="AB76" s="52">
        <f t="shared" si="50"/>
        <v>43.616999999999997</v>
      </c>
      <c r="AC76" s="51"/>
      <c r="AD76" s="52">
        <f t="shared" si="51"/>
        <v>0</v>
      </c>
      <c r="AE76" s="51"/>
      <c r="AF76" s="52">
        <f t="shared" si="64"/>
        <v>0</v>
      </c>
      <c r="AG76" s="51">
        <v>310</v>
      </c>
      <c r="AH76" s="52">
        <f t="shared" si="52"/>
        <v>43.616999999999997</v>
      </c>
      <c r="AI76" s="51"/>
      <c r="AJ76" s="52">
        <f t="shared" si="53"/>
        <v>0</v>
      </c>
      <c r="AK76" s="51"/>
      <c r="AL76" s="52">
        <f t="shared" si="54"/>
        <v>0</v>
      </c>
      <c r="AM76" s="51"/>
      <c r="AN76" s="52">
        <f t="shared" si="55"/>
        <v>0</v>
      </c>
      <c r="AO76" s="51">
        <v>310</v>
      </c>
      <c r="AP76" s="52">
        <f t="shared" si="56"/>
        <v>43.616999999999997</v>
      </c>
      <c r="AQ76" s="51"/>
      <c r="AR76" s="52">
        <f t="shared" si="57"/>
        <v>0</v>
      </c>
      <c r="AS76" s="51"/>
      <c r="AU76" s="14">
        <f t="shared" si="66"/>
        <v>65100</v>
      </c>
    </row>
    <row r="77" spans="1:47" ht="18.75">
      <c r="A77" s="58">
        <v>12</v>
      </c>
      <c r="B77" s="62" t="s">
        <v>99</v>
      </c>
      <c r="C77" s="79">
        <v>184.23</v>
      </c>
      <c r="D77" s="60">
        <f t="shared" si="44"/>
        <v>553.70000000000005</v>
      </c>
      <c r="E77" s="61">
        <f t="shared" si="45"/>
        <v>27.685000000000002</v>
      </c>
      <c r="F77" s="61">
        <f>E77*C77/1000</f>
        <v>5.1004075499999999</v>
      </c>
      <c r="G77" s="51"/>
      <c r="H77" s="52">
        <f t="shared" si="46"/>
        <v>0</v>
      </c>
      <c r="I77" s="51"/>
      <c r="J77" s="52">
        <f t="shared" si="47"/>
        <v>0</v>
      </c>
      <c r="K77" s="51"/>
      <c r="L77" s="52">
        <f t="shared" si="48"/>
        <v>0</v>
      </c>
      <c r="M77" s="51"/>
      <c r="N77" s="52">
        <f t="shared" si="58"/>
        <v>0</v>
      </c>
      <c r="O77" s="51"/>
      <c r="P77" s="52">
        <f t="shared" si="59"/>
        <v>0</v>
      </c>
      <c r="Q77" s="51">
        <v>62.56</v>
      </c>
      <c r="R77" s="52">
        <f t="shared" si="60"/>
        <v>11.5254288</v>
      </c>
      <c r="S77" s="51"/>
      <c r="T77" s="52">
        <f t="shared" si="61"/>
        <v>0</v>
      </c>
      <c r="U77" s="51"/>
      <c r="V77" s="52">
        <f t="shared" si="62"/>
        <v>0</v>
      </c>
      <c r="W77" s="51"/>
      <c r="X77" s="52">
        <f t="shared" si="63"/>
        <v>0</v>
      </c>
      <c r="Y77" s="51"/>
      <c r="Z77" s="52">
        <f t="shared" si="49"/>
        <v>0</v>
      </c>
      <c r="AA77" s="51"/>
      <c r="AB77" s="52">
        <f t="shared" si="50"/>
        <v>0</v>
      </c>
      <c r="AC77" s="51">
        <v>214.29</v>
      </c>
      <c r="AD77" s="52">
        <f t="shared" si="51"/>
        <v>39.478646699999999</v>
      </c>
      <c r="AE77" s="51"/>
      <c r="AF77" s="52">
        <f t="shared" si="64"/>
        <v>0</v>
      </c>
      <c r="AG77" s="51"/>
      <c r="AH77" s="52">
        <f t="shared" si="52"/>
        <v>0</v>
      </c>
      <c r="AI77" s="51"/>
      <c r="AJ77" s="52">
        <f t="shared" si="53"/>
        <v>0</v>
      </c>
      <c r="AK77" s="51"/>
      <c r="AL77" s="52">
        <f t="shared" si="54"/>
        <v>0</v>
      </c>
      <c r="AM77" s="51">
        <v>62.56</v>
      </c>
      <c r="AN77" s="52">
        <f t="shared" si="55"/>
        <v>11.5254288</v>
      </c>
      <c r="AO77" s="51"/>
      <c r="AP77" s="52">
        <f t="shared" si="56"/>
        <v>0</v>
      </c>
      <c r="AQ77" s="51"/>
      <c r="AR77" s="52">
        <f t="shared" si="57"/>
        <v>0</v>
      </c>
      <c r="AS77" s="51">
        <v>214.29</v>
      </c>
      <c r="AU77" s="14">
        <f t="shared" si="66"/>
        <v>19379.5</v>
      </c>
    </row>
    <row r="78" spans="1:47" ht="18.75">
      <c r="A78" s="58">
        <v>13</v>
      </c>
      <c r="B78" s="59" t="s">
        <v>66</v>
      </c>
      <c r="C78" s="79">
        <v>326.51</v>
      </c>
      <c r="D78" s="60">
        <f t="shared" si="44"/>
        <v>911.73</v>
      </c>
      <c r="E78" s="61">
        <f t="shared" si="45"/>
        <v>45.586500000000001</v>
      </c>
      <c r="F78" s="61">
        <f t="shared" ref="F78:F80" si="67">E78*C78/1000</f>
        <v>14.884448115</v>
      </c>
      <c r="G78" s="51"/>
      <c r="H78" s="52">
        <f t="shared" si="46"/>
        <v>0</v>
      </c>
      <c r="I78" s="51">
        <v>103.26</v>
      </c>
      <c r="J78" s="52">
        <f t="shared" si="47"/>
        <v>33.715422599999997</v>
      </c>
      <c r="K78" s="51">
        <v>93</v>
      </c>
      <c r="L78" s="52">
        <f t="shared" si="48"/>
        <v>30.36543</v>
      </c>
      <c r="M78" s="51">
        <v>61.13</v>
      </c>
      <c r="N78" s="52">
        <f t="shared" si="58"/>
        <v>19.959556299999999</v>
      </c>
      <c r="O78" s="51"/>
      <c r="P78" s="52">
        <f t="shared" si="59"/>
        <v>0</v>
      </c>
      <c r="Q78" s="51"/>
      <c r="R78" s="52">
        <f t="shared" si="60"/>
        <v>0</v>
      </c>
      <c r="S78" s="51"/>
      <c r="T78" s="52">
        <f t="shared" si="61"/>
        <v>0</v>
      </c>
      <c r="U78" s="51"/>
      <c r="V78" s="52">
        <f t="shared" si="62"/>
        <v>0</v>
      </c>
      <c r="W78" s="51">
        <v>79.19</v>
      </c>
      <c r="X78" s="52">
        <f t="shared" si="63"/>
        <v>25.856326899999999</v>
      </c>
      <c r="Y78" s="51"/>
      <c r="Z78" s="52">
        <f t="shared" si="49"/>
        <v>0</v>
      </c>
      <c r="AA78" s="51">
        <v>141.30000000000001</v>
      </c>
      <c r="AB78" s="52">
        <f t="shared" si="50"/>
        <v>46.135863000000008</v>
      </c>
      <c r="AC78" s="51">
        <v>28.83</v>
      </c>
      <c r="AD78" s="52">
        <f t="shared" si="51"/>
        <v>9.4132832999999998</v>
      </c>
      <c r="AE78" s="51"/>
      <c r="AF78" s="52">
        <f t="shared" si="64"/>
        <v>0</v>
      </c>
      <c r="AG78" s="51">
        <v>54.34</v>
      </c>
      <c r="AH78" s="52">
        <f t="shared" si="52"/>
        <v>17.742553400000002</v>
      </c>
      <c r="AI78" s="51">
        <v>103.26</v>
      </c>
      <c r="AJ78" s="52">
        <f t="shared" si="53"/>
        <v>33.715422599999997</v>
      </c>
      <c r="AK78" s="51">
        <v>130.43</v>
      </c>
      <c r="AL78" s="52">
        <f t="shared" si="54"/>
        <v>42.586699299999999</v>
      </c>
      <c r="AM78" s="51"/>
      <c r="AN78" s="52">
        <f t="shared" si="55"/>
        <v>0</v>
      </c>
      <c r="AO78" s="51">
        <v>88.16</v>
      </c>
      <c r="AP78" s="52">
        <f t="shared" si="56"/>
        <v>28.7851216</v>
      </c>
      <c r="AQ78" s="51"/>
      <c r="AR78" s="52">
        <f t="shared" si="57"/>
        <v>0</v>
      </c>
      <c r="AS78" s="51">
        <v>28.83</v>
      </c>
      <c r="AU78" s="14">
        <f t="shared" si="66"/>
        <v>43785.69999999999</v>
      </c>
    </row>
    <row r="79" spans="1:47" ht="18.75">
      <c r="A79" s="58">
        <v>14</v>
      </c>
      <c r="B79" s="59" t="s">
        <v>67</v>
      </c>
      <c r="C79" s="79">
        <v>273.5</v>
      </c>
      <c r="D79" s="60">
        <f t="shared" si="44"/>
        <v>26</v>
      </c>
      <c r="E79" s="61">
        <f>D79/20</f>
        <v>1.3</v>
      </c>
      <c r="F79" s="61">
        <f t="shared" si="67"/>
        <v>0.35555000000000003</v>
      </c>
      <c r="G79" s="51"/>
      <c r="H79" s="52">
        <f>G79*C79/1000</f>
        <v>0</v>
      </c>
      <c r="I79" s="51"/>
      <c r="J79" s="52">
        <f t="shared" si="47"/>
        <v>0</v>
      </c>
      <c r="K79" s="51"/>
      <c r="L79" s="52">
        <f t="shared" si="48"/>
        <v>0</v>
      </c>
      <c r="M79" s="51"/>
      <c r="N79" s="52">
        <f t="shared" si="58"/>
        <v>0</v>
      </c>
      <c r="O79" s="51"/>
      <c r="P79" s="52">
        <f t="shared" si="59"/>
        <v>0</v>
      </c>
      <c r="Q79" s="51"/>
      <c r="R79" s="52">
        <f t="shared" si="60"/>
        <v>0</v>
      </c>
      <c r="S79" s="51"/>
      <c r="T79" s="52">
        <f t="shared" si="61"/>
        <v>0</v>
      </c>
      <c r="U79" s="51"/>
      <c r="V79" s="52">
        <f t="shared" si="62"/>
        <v>0</v>
      </c>
      <c r="W79" s="51">
        <v>11</v>
      </c>
      <c r="X79" s="52">
        <f t="shared" si="63"/>
        <v>3.0085000000000002</v>
      </c>
      <c r="Y79" s="51">
        <v>15</v>
      </c>
      <c r="Z79" s="52">
        <f t="shared" si="49"/>
        <v>4.1025</v>
      </c>
      <c r="AA79" s="51"/>
      <c r="AB79" s="52">
        <f t="shared" si="50"/>
        <v>0</v>
      </c>
      <c r="AC79" s="51"/>
      <c r="AD79" s="52">
        <f t="shared" si="51"/>
        <v>0</v>
      </c>
      <c r="AE79" s="51"/>
      <c r="AF79" s="52">
        <f t="shared" si="64"/>
        <v>0</v>
      </c>
      <c r="AG79" s="51"/>
      <c r="AH79" s="52">
        <f t="shared" si="52"/>
        <v>0</v>
      </c>
      <c r="AI79" s="51"/>
      <c r="AJ79" s="52">
        <f t="shared" si="53"/>
        <v>0</v>
      </c>
      <c r="AK79" s="51"/>
      <c r="AL79" s="52">
        <f t="shared" si="54"/>
        <v>0</v>
      </c>
      <c r="AM79" s="51"/>
      <c r="AN79" s="52">
        <f t="shared" si="55"/>
        <v>0</v>
      </c>
      <c r="AO79" s="51"/>
      <c r="AP79" s="52">
        <f t="shared" si="56"/>
        <v>0</v>
      </c>
      <c r="AQ79" s="51"/>
      <c r="AR79" s="52">
        <f t="shared" si="57"/>
        <v>0</v>
      </c>
      <c r="AS79" s="51"/>
      <c r="AU79" s="14">
        <f>(W79+Y79+AA79+AC79+AE79+AG79+AI79+AK79+AM79+AO79)*70/40</f>
        <v>45.5</v>
      </c>
    </row>
    <row r="80" spans="1:47" ht="18.75">
      <c r="A80" s="58">
        <v>15</v>
      </c>
      <c r="B80" s="59" t="s">
        <v>178</v>
      </c>
      <c r="C80" s="79">
        <v>279.95999999999998</v>
      </c>
      <c r="D80" s="60">
        <f t="shared" si="44"/>
        <v>318.10000000000002</v>
      </c>
      <c r="E80" s="61">
        <f>D80/20</f>
        <v>15.905000000000001</v>
      </c>
      <c r="F80" s="61">
        <f t="shared" si="67"/>
        <v>4.4527637999999996</v>
      </c>
      <c r="G80" s="51">
        <v>130.13999999999999</v>
      </c>
      <c r="H80" s="52">
        <f>G80*C80/1000</f>
        <v>36.433994399999996</v>
      </c>
      <c r="I80" s="51"/>
      <c r="J80" s="52">
        <f t="shared" si="47"/>
        <v>0</v>
      </c>
      <c r="K80" s="51"/>
      <c r="L80" s="52">
        <f t="shared" si="48"/>
        <v>0</v>
      </c>
      <c r="M80" s="51"/>
      <c r="N80" s="52">
        <f t="shared" si="58"/>
        <v>0</v>
      </c>
      <c r="O80" s="51"/>
      <c r="P80" s="52">
        <f t="shared" si="59"/>
        <v>0</v>
      </c>
      <c r="Q80" s="51">
        <v>110.8</v>
      </c>
      <c r="R80" s="52">
        <f t="shared" si="60"/>
        <v>31.019567999999996</v>
      </c>
      <c r="S80" s="51"/>
      <c r="T80" s="52">
        <f t="shared" si="61"/>
        <v>0</v>
      </c>
      <c r="U80" s="51"/>
      <c r="V80" s="52">
        <f t="shared" si="62"/>
        <v>0</v>
      </c>
      <c r="W80" s="51"/>
      <c r="X80" s="52">
        <f t="shared" si="63"/>
        <v>0</v>
      </c>
      <c r="Y80" s="51"/>
      <c r="Z80" s="52">
        <f t="shared" si="49"/>
        <v>0</v>
      </c>
      <c r="AA80" s="51"/>
      <c r="AB80" s="52">
        <f t="shared" si="50"/>
        <v>0</v>
      </c>
      <c r="AC80" s="51"/>
      <c r="AD80" s="52">
        <f t="shared" si="51"/>
        <v>0</v>
      </c>
      <c r="AE80" s="51"/>
      <c r="AF80" s="52">
        <f t="shared" si="64"/>
        <v>0</v>
      </c>
      <c r="AG80" s="51">
        <v>77.16</v>
      </c>
      <c r="AH80" s="52">
        <f t="shared" si="52"/>
        <v>21.6017136</v>
      </c>
      <c r="AI80" s="51"/>
      <c r="AJ80" s="52">
        <f t="shared" si="53"/>
        <v>0</v>
      </c>
      <c r="AK80" s="51"/>
      <c r="AL80" s="52">
        <f t="shared" si="54"/>
        <v>0</v>
      </c>
      <c r="AM80" s="51"/>
      <c r="AN80" s="52">
        <f t="shared" si="55"/>
        <v>0</v>
      </c>
      <c r="AO80" s="51"/>
      <c r="AP80" s="52">
        <f t="shared" si="56"/>
        <v>0</v>
      </c>
      <c r="AQ80" s="51"/>
      <c r="AR80" s="52">
        <f t="shared" si="57"/>
        <v>0</v>
      </c>
      <c r="AS80" s="51"/>
      <c r="AU80" s="14">
        <f t="shared" si="66"/>
        <v>5401.2</v>
      </c>
    </row>
    <row r="81" spans="1:47" ht="18.75">
      <c r="A81" s="58">
        <v>16</v>
      </c>
      <c r="B81" s="59" t="s">
        <v>68</v>
      </c>
      <c r="C81" s="79">
        <v>388.5</v>
      </c>
      <c r="D81" s="60">
        <f t="shared" si="44"/>
        <v>975.15999999999985</v>
      </c>
      <c r="E81" s="61">
        <f t="shared" ref="E81:E111" si="68">D81/20</f>
        <v>48.757999999999996</v>
      </c>
      <c r="F81" s="64">
        <f>E81*C81/1000</f>
        <v>18.942482999999996</v>
      </c>
      <c r="G81" s="54">
        <v>40.43</v>
      </c>
      <c r="H81" s="52">
        <f t="shared" ref="H81:H85" si="69">G81*C81/1000</f>
        <v>15.707055</v>
      </c>
      <c r="I81" s="51"/>
      <c r="J81" s="52">
        <f t="shared" si="47"/>
        <v>0</v>
      </c>
      <c r="K81" s="51">
        <v>40.43</v>
      </c>
      <c r="L81" s="52">
        <f t="shared" si="48"/>
        <v>15.707055</v>
      </c>
      <c r="M81" s="51">
        <v>82.05</v>
      </c>
      <c r="N81" s="52">
        <f t="shared" si="58"/>
        <v>31.876424999999998</v>
      </c>
      <c r="O81" s="51">
        <v>40.43</v>
      </c>
      <c r="P81" s="52">
        <f t="shared" si="59"/>
        <v>15.707055</v>
      </c>
      <c r="Q81" s="51"/>
      <c r="R81" s="52">
        <f t="shared" si="60"/>
        <v>0</v>
      </c>
      <c r="S81" s="51">
        <v>40.43</v>
      </c>
      <c r="T81" s="52">
        <f t="shared" si="61"/>
        <v>15.707055</v>
      </c>
      <c r="U81" s="51">
        <v>132.69</v>
      </c>
      <c r="V81" s="52">
        <f t="shared" si="62"/>
        <v>51.550065000000004</v>
      </c>
      <c r="W81" s="51">
        <v>40.43</v>
      </c>
      <c r="X81" s="52">
        <f t="shared" si="63"/>
        <v>15.707055</v>
      </c>
      <c r="Y81" s="51">
        <v>40.43</v>
      </c>
      <c r="Z81" s="52">
        <f t="shared" si="49"/>
        <v>15.707055</v>
      </c>
      <c r="AA81" s="51">
        <v>40.43</v>
      </c>
      <c r="AB81" s="52">
        <f t="shared" si="50"/>
        <v>15.707055</v>
      </c>
      <c r="AC81" s="51">
        <v>27.45</v>
      </c>
      <c r="AD81" s="52">
        <f t="shared" si="51"/>
        <v>10.664324999999998</v>
      </c>
      <c r="AE81" s="51">
        <v>40.43</v>
      </c>
      <c r="AF81" s="52">
        <f t="shared" si="64"/>
        <v>15.707055</v>
      </c>
      <c r="AG81" s="51"/>
      <c r="AH81" s="52">
        <f>AG81*C81/1000</f>
        <v>0</v>
      </c>
      <c r="AI81" s="51">
        <v>40.43</v>
      </c>
      <c r="AJ81" s="52">
        <f t="shared" si="53"/>
        <v>15.707055</v>
      </c>
      <c r="AK81" s="51">
        <v>40.43</v>
      </c>
      <c r="AL81" s="52">
        <f t="shared" si="54"/>
        <v>15.707055</v>
      </c>
      <c r="AM81" s="51">
        <v>110.8</v>
      </c>
      <c r="AN81" s="52">
        <f t="shared" si="55"/>
        <v>43.045799999999993</v>
      </c>
      <c r="AO81" s="51">
        <v>40.43</v>
      </c>
      <c r="AP81" s="52">
        <f t="shared" si="56"/>
        <v>15.707055</v>
      </c>
      <c r="AQ81" s="51">
        <v>149.99</v>
      </c>
      <c r="AR81" s="52">
        <f t="shared" si="57"/>
        <v>58.271115000000002</v>
      </c>
      <c r="AS81" s="51">
        <v>27.45</v>
      </c>
      <c r="AU81" s="14">
        <f t="shared" si="66"/>
        <v>29488.2</v>
      </c>
    </row>
    <row r="82" spans="1:47" ht="18.75">
      <c r="A82" s="58">
        <v>17</v>
      </c>
      <c r="B82" s="70" t="s">
        <v>126</v>
      </c>
      <c r="C82" s="79">
        <v>202.26</v>
      </c>
      <c r="D82" s="60">
        <f t="shared" si="44"/>
        <v>104</v>
      </c>
      <c r="E82" s="61">
        <f t="shared" si="68"/>
        <v>5.2</v>
      </c>
      <c r="F82" s="64">
        <f>E82*C82/1000</f>
        <v>1.051752</v>
      </c>
      <c r="G82" s="54"/>
      <c r="H82" s="52">
        <f t="shared" si="69"/>
        <v>0</v>
      </c>
      <c r="I82" s="51"/>
      <c r="J82" s="52">
        <f t="shared" si="47"/>
        <v>0</v>
      </c>
      <c r="K82" s="51"/>
      <c r="L82" s="52">
        <f t="shared" si="48"/>
        <v>0</v>
      </c>
      <c r="M82" s="51"/>
      <c r="N82" s="52">
        <f t="shared" si="58"/>
        <v>0</v>
      </c>
      <c r="O82" s="51"/>
      <c r="P82" s="52">
        <f t="shared" si="59"/>
        <v>0</v>
      </c>
      <c r="Q82" s="51"/>
      <c r="R82" s="52">
        <f t="shared" si="60"/>
        <v>0</v>
      </c>
      <c r="S82" s="51">
        <v>104</v>
      </c>
      <c r="T82" s="52">
        <f t="shared" si="61"/>
        <v>21.035040000000002</v>
      </c>
      <c r="U82" s="51"/>
      <c r="V82" s="52">
        <f t="shared" si="62"/>
        <v>0</v>
      </c>
      <c r="W82" s="51"/>
      <c r="X82" s="52">
        <f t="shared" si="63"/>
        <v>0</v>
      </c>
      <c r="Y82" s="51"/>
      <c r="Z82" s="52">
        <f t="shared" si="49"/>
        <v>0</v>
      </c>
      <c r="AA82" s="51"/>
      <c r="AB82" s="52">
        <f t="shared" si="50"/>
        <v>0</v>
      </c>
      <c r="AC82" s="51"/>
      <c r="AD82" s="52">
        <f t="shared" si="51"/>
        <v>0</v>
      </c>
      <c r="AE82" s="51"/>
      <c r="AF82" s="52">
        <f t="shared" si="64"/>
        <v>0</v>
      </c>
      <c r="AG82" s="51"/>
      <c r="AH82" s="52">
        <f t="shared" ref="AH82:AH119" si="70">AG82*C82/1000</f>
        <v>0</v>
      </c>
      <c r="AI82" s="51"/>
      <c r="AJ82" s="52">
        <f t="shared" si="53"/>
        <v>0</v>
      </c>
      <c r="AK82" s="51"/>
      <c r="AL82" s="52">
        <f t="shared" si="54"/>
        <v>0</v>
      </c>
      <c r="AM82" s="51"/>
      <c r="AN82" s="52">
        <f t="shared" si="55"/>
        <v>0</v>
      </c>
      <c r="AO82" s="51"/>
      <c r="AP82" s="52">
        <f t="shared" si="56"/>
        <v>0</v>
      </c>
      <c r="AQ82" s="51"/>
      <c r="AR82" s="52">
        <f t="shared" si="57"/>
        <v>0</v>
      </c>
      <c r="AS82" s="51"/>
      <c r="AU82" s="14">
        <f t="shared" si="66"/>
        <v>0</v>
      </c>
    </row>
    <row r="83" spans="1:47" ht="18.75">
      <c r="A83" s="58">
        <v>18</v>
      </c>
      <c r="B83" s="70" t="s">
        <v>244</v>
      </c>
      <c r="C83" s="79">
        <v>328.9</v>
      </c>
      <c r="D83" s="60">
        <f t="shared" si="44"/>
        <v>342.22</v>
      </c>
      <c r="E83" s="61">
        <f t="shared" si="68"/>
        <v>17.111000000000001</v>
      </c>
      <c r="F83" s="64">
        <f>E83*C83/1000</f>
        <v>5.6278078999999996</v>
      </c>
      <c r="G83" s="54"/>
      <c r="H83" s="52">
        <f t="shared" si="69"/>
        <v>0</v>
      </c>
      <c r="I83" s="51">
        <v>42.22</v>
      </c>
      <c r="J83" s="52">
        <f t="shared" si="47"/>
        <v>13.886158</v>
      </c>
      <c r="K83" s="51"/>
      <c r="L83" s="52">
        <f t="shared" si="48"/>
        <v>0</v>
      </c>
      <c r="M83" s="51"/>
      <c r="N83" s="52">
        <f t="shared" si="58"/>
        <v>0</v>
      </c>
      <c r="O83" s="51">
        <v>110</v>
      </c>
      <c r="P83" s="52">
        <f t="shared" si="59"/>
        <v>36.179000000000002</v>
      </c>
      <c r="Q83" s="51"/>
      <c r="R83" s="52">
        <f t="shared" si="60"/>
        <v>0</v>
      </c>
      <c r="S83" s="51"/>
      <c r="T83" s="52">
        <f t="shared" si="61"/>
        <v>0</v>
      </c>
      <c r="U83" s="51"/>
      <c r="V83" s="52">
        <f t="shared" si="62"/>
        <v>0</v>
      </c>
      <c r="W83" s="51"/>
      <c r="X83" s="52">
        <f t="shared" si="63"/>
        <v>0</v>
      </c>
      <c r="Y83" s="51">
        <v>80</v>
      </c>
      <c r="Z83" s="52">
        <f t="shared" si="49"/>
        <v>26.312000000000001</v>
      </c>
      <c r="AA83" s="51"/>
      <c r="AB83" s="52">
        <f t="shared" si="50"/>
        <v>0</v>
      </c>
      <c r="AC83" s="51"/>
      <c r="AD83" s="52">
        <f t="shared" si="51"/>
        <v>0</v>
      </c>
      <c r="AE83" s="51">
        <v>110</v>
      </c>
      <c r="AF83" s="52">
        <f t="shared" si="64"/>
        <v>36.179000000000002</v>
      </c>
      <c r="AG83" s="51"/>
      <c r="AH83" s="52">
        <f t="shared" si="70"/>
        <v>0</v>
      </c>
      <c r="AI83" s="51"/>
      <c r="AJ83" s="52">
        <f t="shared" si="53"/>
        <v>0</v>
      </c>
      <c r="AK83" s="51"/>
      <c r="AL83" s="52">
        <f t="shared" si="54"/>
        <v>0</v>
      </c>
      <c r="AM83" s="51"/>
      <c r="AN83" s="52">
        <f t="shared" si="55"/>
        <v>0</v>
      </c>
      <c r="AO83" s="51"/>
      <c r="AP83" s="52">
        <f t="shared" si="56"/>
        <v>0</v>
      </c>
      <c r="AQ83" s="51"/>
      <c r="AR83" s="52">
        <f t="shared" si="57"/>
        <v>0</v>
      </c>
      <c r="AS83" s="51"/>
      <c r="AU83" s="14">
        <f>(W83+Y83+AA83+AC83+AE83+AG83+AI83+AK83+AM83+AO83)*30</f>
        <v>5700</v>
      </c>
    </row>
    <row r="84" spans="1:47" ht="18.75">
      <c r="A84" s="58">
        <v>19</v>
      </c>
      <c r="B84" s="59" t="s">
        <v>223</v>
      </c>
      <c r="C84" s="79">
        <v>191.27</v>
      </c>
      <c r="D84" s="60">
        <f t="shared" si="44"/>
        <v>0</v>
      </c>
      <c r="E84" s="61">
        <f t="shared" si="68"/>
        <v>0</v>
      </c>
      <c r="F84" s="64">
        <f>E84*C84/1000</f>
        <v>0</v>
      </c>
      <c r="G84" s="54"/>
      <c r="H84" s="52">
        <f t="shared" si="69"/>
        <v>0</v>
      </c>
      <c r="I84" s="51"/>
      <c r="J84" s="52">
        <f t="shared" si="47"/>
        <v>0</v>
      </c>
      <c r="K84" s="51"/>
      <c r="L84" s="52">
        <f t="shared" si="48"/>
        <v>0</v>
      </c>
      <c r="M84" s="51"/>
      <c r="N84" s="52">
        <f t="shared" si="58"/>
        <v>0</v>
      </c>
      <c r="O84" s="51"/>
      <c r="P84" s="52">
        <f t="shared" si="59"/>
        <v>0</v>
      </c>
      <c r="Q84" s="51"/>
      <c r="R84" s="52">
        <f t="shared" si="60"/>
        <v>0</v>
      </c>
      <c r="S84" s="51"/>
      <c r="T84" s="52">
        <f t="shared" si="61"/>
        <v>0</v>
      </c>
      <c r="U84" s="51"/>
      <c r="V84" s="52">
        <f t="shared" si="62"/>
        <v>0</v>
      </c>
      <c r="W84" s="51"/>
      <c r="X84" s="52">
        <f t="shared" si="63"/>
        <v>0</v>
      </c>
      <c r="Y84" s="51"/>
      <c r="Z84" s="52">
        <f t="shared" si="49"/>
        <v>0</v>
      </c>
      <c r="AA84" s="51"/>
      <c r="AB84" s="52">
        <f t="shared" si="50"/>
        <v>0</v>
      </c>
      <c r="AC84" s="51"/>
      <c r="AD84" s="52">
        <f t="shared" si="51"/>
        <v>0</v>
      </c>
      <c r="AE84" s="51"/>
      <c r="AF84" s="52">
        <f t="shared" si="64"/>
        <v>0</v>
      </c>
      <c r="AG84" s="51"/>
      <c r="AH84" s="52">
        <f t="shared" si="70"/>
        <v>0</v>
      </c>
      <c r="AI84" s="51"/>
      <c r="AJ84" s="52">
        <f t="shared" si="53"/>
        <v>0</v>
      </c>
      <c r="AK84" s="51"/>
      <c r="AL84" s="52">
        <f t="shared" si="54"/>
        <v>0</v>
      </c>
      <c r="AM84" s="51"/>
      <c r="AN84" s="52">
        <f t="shared" si="55"/>
        <v>0</v>
      </c>
      <c r="AO84" s="51"/>
      <c r="AP84" s="52">
        <f t="shared" si="56"/>
        <v>0</v>
      </c>
      <c r="AQ84" s="51"/>
      <c r="AR84" s="52">
        <f t="shared" si="57"/>
        <v>0</v>
      </c>
      <c r="AS84" s="51"/>
      <c r="AU84" s="14">
        <f t="shared" si="66"/>
        <v>0</v>
      </c>
    </row>
    <row r="85" spans="1:47" ht="18.75">
      <c r="A85" s="58">
        <v>20</v>
      </c>
      <c r="B85" s="59" t="s">
        <v>69</v>
      </c>
      <c r="C85" s="79">
        <v>54.32</v>
      </c>
      <c r="D85" s="60">
        <f t="shared" si="44"/>
        <v>152.5</v>
      </c>
      <c r="E85" s="61">
        <f t="shared" si="68"/>
        <v>7.625</v>
      </c>
      <c r="F85" s="61">
        <f t="shared" ref="F85:F105" si="71">E85*C85/1000</f>
        <v>0.41419</v>
      </c>
      <c r="G85" s="51"/>
      <c r="H85" s="52">
        <f t="shared" si="69"/>
        <v>0</v>
      </c>
      <c r="I85" s="51">
        <v>36</v>
      </c>
      <c r="J85" s="52">
        <f t="shared" si="47"/>
        <v>1.9555199999999999</v>
      </c>
      <c r="K85" s="51"/>
      <c r="L85" s="52">
        <f t="shared" si="48"/>
        <v>0</v>
      </c>
      <c r="M85" s="51">
        <v>10</v>
      </c>
      <c r="N85" s="52">
        <f t="shared" si="58"/>
        <v>0.54320000000000002</v>
      </c>
      <c r="O85" s="51"/>
      <c r="P85" s="52">
        <f t="shared" si="59"/>
        <v>0</v>
      </c>
      <c r="Q85" s="51"/>
      <c r="R85" s="52">
        <f t="shared" si="60"/>
        <v>0</v>
      </c>
      <c r="S85" s="51"/>
      <c r="T85" s="52">
        <f t="shared" si="61"/>
        <v>0</v>
      </c>
      <c r="U85" s="51"/>
      <c r="V85" s="52">
        <f t="shared" si="62"/>
        <v>0</v>
      </c>
      <c r="W85" s="51"/>
      <c r="X85" s="52">
        <f t="shared" si="63"/>
        <v>0</v>
      </c>
      <c r="Y85" s="51">
        <v>41</v>
      </c>
      <c r="Z85" s="52">
        <f t="shared" si="49"/>
        <v>2.2271199999999998</v>
      </c>
      <c r="AA85" s="51"/>
      <c r="AB85" s="52">
        <f t="shared" si="50"/>
        <v>0</v>
      </c>
      <c r="AC85" s="51"/>
      <c r="AD85" s="52">
        <f t="shared" si="51"/>
        <v>0</v>
      </c>
      <c r="AE85" s="51"/>
      <c r="AF85" s="52">
        <f t="shared" si="64"/>
        <v>0</v>
      </c>
      <c r="AG85" s="51">
        <v>9</v>
      </c>
      <c r="AH85" s="52">
        <f t="shared" si="70"/>
        <v>0.48887999999999998</v>
      </c>
      <c r="AI85" s="51">
        <v>23</v>
      </c>
      <c r="AJ85" s="52">
        <f t="shared" si="53"/>
        <v>1.2493599999999998</v>
      </c>
      <c r="AK85" s="51"/>
      <c r="AL85" s="52">
        <f t="shared" si="54"/>
        <v>0</v>
      </c>
      <c r="AM85" s="51"/>
      <c r="AN85" s="52">
        <f t="shared" si="55"/>
        <v>0</v>
      </c>
      <c r="AO85" s="51">
        <v>33.5</v>
      </c>
      <c r="AP85" s="52">
        <f t="shared" si="56"/>
        <v>1.81972</v>
      </c>
      <c r="AQ85" s="51"/>
      <c r="AR85" s="52">
        <f t="shared" si="57"/>
        <v>0</v>
      </c>
      <c r="AS85" s="51"/>
      <c r="AU85" s="14">
        <f t="shared" si="66"/>
        <v>7455</v>
      </c>
    </row>
    <row r="86" spans="1:47" ht="18.75">
      <c r="A86" s="58">
        <v>21</v>
      </c>
      <c r="B86" s="59" t="s">
        <v>70</v>
      </c>
      <c r="C86" s="79">
        <v>556.75</v>
      </c>
      <c r="D86" s="60">
        <f t="shared" si="44"/>
        <v>157.22</v>
      </c>
      <c r="E86" s="61">
        <f t="shared" si="68"/>
        <v>7.8609999999999998</v>
      </c>
      <c r="F86" s="61">
        <f t="shared" si="71"/>
        <v>4.3766117500000004</v>
      </c>
      <c r="G86" s="51"/>
      <c r="H86" s="52">
        <v>0</v>
      </c>
      <c r="I86" s="51">
        <v>12</v>
      </c>
      <c r="J86" s="52">
        <f t="shared" si="47"/>
        <v>6.681</v>
      </c>
      <c r="K86" s="51">
        <v>11</v>
      </c>
      <c r="L86" s="52">
        <f t="shared" si="48"/>
        <v>6.12425</v>
      </c>
      <c r="M86" s="51">
        <v>6</v>
      </c>
      <c r="N86" s="52">
        <f t="shared" si="58"/>
        <v>3.3405</v>
      </c>
      <c r="O86" s="51">
        <v>8</v>
      </c>
      <c r="P86" s="52">
        <f t="shared" si="59"/>
        <v>4.4539999999999997</v>
      </c>
      <c r="Q86" s="51">
        <v>8</v>
      </c>
      <c r="R86" s="52">
        <f t="shared" si="60"/>
        <v>4.4539999999999997</v>
      </c>
      <c r="S86" s="51">
        <v>6.62</v>
      </c>
      <c r="T86" s="52">
        <f t="shared" si="61"/>
        <v>3.6856849999999999</v>
      </c>
      <c r="U86" s="51">
        <v>5</v>
      </c>
      <c r="V86" s="52">
        <f t="shared" si="62"/>
        <v>2.7837499999999999</v>
      </c>
      <c r="W86" s="51">
        <v>6</v>
      </c>
      <c r="X86" s="52">
        <f t="shared" si="63"/>
        <v>3.3405</v>
      </c>
      <c r="Y86" s="51">
        <v>17</v>
      </c>
      <c r="Z86" s="52">
        <f t="shared" si="49"/>
        <v>9.4647500000000004</v>
      </c>
      <c r="AA86" s="51"/>
      <c r="AB86" s="52">
        <f t="shared" si="50"/>
        <v>0</v>
      </c>
      <c r="AC86" s="51">
        <v>6</v>
      </c>
      <c r="AD86" s="52">
        <f t="shared" si="51"/>
        <v>3.3405</v>
      </c>
      <c r="AE86" s="51">
        <v>8</v>
      </c>
      <c r="AF86" s="52">
        <f t="shared" si="64"/>
        <v>4.4539999999999997</v>
      </c>
      <c r="AG86" s="51">
        <v>11</v>
      </c>
      <c r="AH86" s="52">
        <f t="shared" si="70"/>
        <v>6.12425</v>
      </c>
      <c r="AI86" s="51">
        <v>9.6</v>
      </c>
      <c r="AJ86" s="52">
        <f t="shared" si="53"/>
        <v>5.3448000000000002</v>
      </c>
      <c r="AK86" s="51">
        <v>6</v>
      </c>
      <c r="AL86" s="52">
        <f t="shared" si="54"/>
        <v>3.3405</v>
      </c>
      <c r="AM86" s="51">
        <v>6</v>
      </c>
      <c r="AN86" s="52">
        <f t="shared" si="55"/>
        <v>3.3405</v>
      </c>
      <c r="AO86" s="51">
        <v>17</v>
      </c>
      <c r="AP86" s="52">
        <f t="shared" si="56"/>
        <v>9.4647500000000004</v>
      </c>
      <c r="AQ86" s="51">
        <v>8</v>
      </c>
      <c r="AR86" s="52">
        <f t="shared" si="57"/>
        <v>4.4539999999999997</v>
      </c>
      <c r="AS86" s="51">
        <v>6</v>
      </c>
      <c r="AU86" s="14">
        <f t="shared" si="66"/>
        <v>6062</v>
      </c>
    </row>
    <row r="87" spans="1:47" ht="18.75">
      <c r="A87" s="58">
        <v>22</v>
      </c>
      <c r="B87" s="59" t="s">
        <v>71</v>
      </c>
      <c r="C87" s="79">
        <v>143.91999999999999</v>
      </c>
      <c r="D87" s="60">
        <f t="shared" si="44"/>
        <v>171.24</v>
      </c>
      <c r="E87" s="61">
        <f t="shared" si="68"/>
        <v>8.5620000000000012</v>
      </c>
      <c r="F87" s="61">
        <f t="shared" si="71"/>
        <v>1.23224304</v>
      </c>
      <c r="G87" s="53">
        <v>13.03</v>
      </c>
      <c r="H87" s="52">
        <f t="shared" ref="H87:H89" si="72">G87*C87/1000</f>
        <v>1.8752775999999998</v>
      </c>
      <c r="I87" s="51"/>
      <c r="J87" s="52">
        <f t="shared" si="47"/>
        <v>0</v>
      </c>
      <c r="K87" s="51">
        <v>13.03</v>
      </c>
      <c r="L87" s="52">
        <f t="shared" si="48"/>
        <v>1.8752775999999998</v>
      </c>
      <c r="M87" s="51"/>
      <c r="N87" s="52">
        <f t="shared" si="58"/>
        <v>0</v>
      </c>
      <c r="O87" s="51"/>
      <c r="P87" s="52">
        <f t="shared" si="59"/>
        <v>0</v>
      </c>
      <c r="Q87" s="51"/>
      <c r="R87" s="52">
        <f t="shared" si="60"/>
        <v>0</v>
      </c>
      <c r="S87" s="51">
        <v>21.91</v>
      </c>
      <c r="T87" s="52">
        <f t="shared" si="61"/>
        <v>3.1532871999999998</v>
      </c>
      <c r="U87" s="51">
        <v>13.03</v>
      </c>
      <c r="V87" s="52">
        <f t="shared" si="62"/>
        <v>1.8752775999999998</v>
      </c>
      <c r="W87" s="53">
        <v>6.52</v>
      </c>
      <c r="X87" s="52">
        <f t="shared" si="63"/>
        <v>0.93835839999999981</v>
      </c>
      <c r="Y87" s="51">
        <v>13.03</v>
      </c>
      <c r="Z87" s="52">
        <f t="shared" si="49"/>
        <v>1.8752775999999998</v>
      </c>
      <c r="AA87" s="51">
        <v>13.03</v>
      </c>
      <c r="AB87" s="52">
        <f t="shared" si="50"/>
        <v>1.8752775999999998</v>
      </c>
      <c r="AC87" s="51">
        <v>3.62</v>
      </c>
      <c r="AD87" s="52">
        <f t="shared" si="51"/>
        <v>0.52099040000000008</v>
      </c>
      <c r="AE87" s="51">
        <v>13.03</v>
      </c>
      <c r="AF87" s="52">
        <f t="shared" si="64"/>
        <v>1.8752775999999998</v>
      </c>
      <c r="AG87" s="51">
        <v>13.03</v>
      </c>
      <c r="AH87" s="52">
        <f t="shared" si="70"/>
        <v>1.8752775999999998</v>
      </c>
      <c r="AI87" s="51"/>
      <c r="AJ87" s="52">
        <f t="shared" si="53"/>
        <v>0</v>
      </c>
      <c r="AK87" s="51">
        <v>18.66</v>
      </c>
      <c r="AL87" s="52">
        <f t="shared" si="54"/>
        <v>2.6855471999999998</v>
      </c>
      <c r="AM87" s="51"/>
      <c r="AN87" s="52">
        <f t="shared" si="55"/>
        <v>0</v>
      </c>
      <c r="AO87" s="51">
        <v>13.03</v>
      </c>
      <c r="AP87" s="52">
        <f t="shared" si="56"/>
        <v>1.8752775999999998</v>
      </c>
      <c r="AQ87" s="51">
        <v>13.03</v>
      </c>
      <c r="AR87" s="52">
        <f t="shared" si="57"/>
        <v>1.8752775999999998</v>
      </c>
      <c r="AS87" s="51">
        <v>3.26</v>
      </c>
    </row>
    <row r="88" spans="1:47" ht="18.75">
      <c r="A88" s="58">
        <v>23</v>
      </c>
      <c r="B88" s="59" t="s">
        <v>181</v>
      </c>
      <c r="C88" s="79">
        <v>465.51</v>
      </c>
      <c r="D88" s="60">
        <v>23.89</v>
      </c>
      <c r="E88" s="61">
        <f t="shared" si="68"/>
        <v>1.1945000000000001</v>
      </c>
      <c r="F88" s="61">
        <f t="shared" si="71"/>
        <v>0.55605169499999996</v>
      </c>
      <c r="G88" s="53"/>
      <c r="H88" s="52">
        <f t="shared" si="72"/>
        <v>0</v>
      </c>
      <c r="I88" s="51"/>
      <c r="J88" s="52">
        <f t="shared" si="47"/>
        <v>0</v>
      </c>
      <c r="K88" s="51"/>
      <c r="L88" s="52">
        <f t="shared" si="48"/>
        <v>0</v>
      </c>
      <c r="M88" s="51"/>
      <c r="N88" s="52">
        <f t="shared" si="58"/>
        <v>0</v>
      </c>
      <c r="O88" s="51"/>
      <c r="P88" s="52">
        <f t="shared" si="59"/>
        <v>0</v>
      </c>
      <c r="Q88" s="51"/>
      <c r="R88" s="52">
        <f t="shared" si="60"/>
        <v>0</v>
      </c>
      <c r="S88" s="51"/>
      <c r="T88" s="52">
        <f t="shared" si="61"/>
        <v>0</v>
      </c>
      <c r="U88" s="51"/>
      <c r="V88" s="52">
        <f t="shared" si="62"/>
        <v>0</v>
      </c>
      <c r="W88" s="53">
        <v>23.89</v>
      </c>
      <c r="X88" s="52">
        <f t="shared" si="63"/>
        <v>11.1210339</v>
      </c>
      <c r="Y88" s="51"/>
      <c r="Z88" s="52">
        <f t="shared" si="49"/>
        <v>0</v>
      </c>
      <c r="AA88" s="51"/>
      <c r="AB88" s="52">
        <f t="shared" si="50"/>
        <v>0</v>
      </c>
      <c r="AC88" s="51"/>
      <c r="AD88" s="52">
        <f t="shared" si="51"/>
        <v>0</v>
      </c>
      <c r="AE88" s="51">
        <v>12.37</v>
      </c>
      <c r="AF88" s="52">
        <v>0</v>
      </c>
      <c r="AG88" s="51"/>
      <c r="AH88" s="52">
        <f t="shared" si="70"/>
        <v>0</v>
      </c>
      <c r="AI88" s="51"/>
      <c r="AJ88" s="52">
        <f t="shared" si="53"/>
        <v>0</v>
      </c>
      <c r="AK88" s="51"/>
      <c r="AL88" s="52">
        <f t="shared" si="54"/>
        <v>0</v>
      </c>
      <c r="AM88" s="51"/>
      <c r="AN88" s="52">
        <f t="shared" si="55"/>
        <v>0</v>
      </c>
      <c r="AO88" s="51"/>
      <c r="AP88" s="52">
        <f t="shared" si="56"/>
        <v>0</v>
      </c>
      <c r="AQ88" s="51"/>
      <c r="AR88" s="52">
        <f t="shared" si="57"/>
        <v>0</v>
      </c>
      <c r="AS88" s="51"/>
    </row>
    <row r="89" spans="1:47" ht="18.75">
      <c r="A89" s="58">
        <v>24</v>
      </c>
      <c r="B89" s="59" t="s">
        <v>127</v>
      </c>
      <c r="C89" s="79">
        <v>35.61</v>
      </c>
      <c r="D89" s="60">
        <f t="shared" ref="D89:D98" si="73">SUM(G89+I89+K89+M89+O89+Q89+S89+U89+W89+Y89+AA89+AC89+AE89+AG89+AI89+AK89+AM89+AO89+AQ89+AS89)</f>
        <v>72</v>
      </c>
      <c r="E89" s="61">
        <f t="shared" si="68"/>
        <v>3.6</v>
      </c>
      <c r="F89" s="61">
        <f t="shared" si="71"/>
        <v>0.128196</v>
      </c>
      <c r="G89" s="53"/>
      <c r="H89" s="52">
        <f t="shared" si="72"/>
        <v>0</v>
      </c>
      <c r="I89" s="51"/>
      <c r="J89" s="52">
        <f t="shared" si="47"/>
        <v>0</v>
      </c>
      <c r="K89" s="51"/>
      <c r="L89" s="52">
        <f t="shared" si="48"/>
        <v>0</v>
      </c>
      <c r="M89" s="51"/>
      <c r="N89" s="52">
        <f t="shared" si="58"/>
        <v>0</v>
      </c>
      <c r="O89" s="51">
        <v>24</v>
      </c>
      <c r="P89" s="52">
        <f t="shared" si="59"/>
        <v>0.85463999999999996</v>
      </c>
      <c r="Q89" s="51"/>
      <c r="R89" s="52">
        <f t="shared" si="60"/>
        <v>0</v>
      </c>
      <c r="S89" s="51"/>
      <c r="T89" s="52">
        <f t="shared" si="61"/>
        <v>0</v>
      </c>
      <c r="U89" s="51"/>
      <c r="V89" s="52">
        <f t="shared" si="62"/>
        <v>0</v>
      </c>
      <c r="W89" s="53">
        <v>24</v>
      </c>
      <c r="X89" s="52">
        <f t="shared" si="63"/>
        <v>0.85463999999999996</v>
      </c>
      <c r="Y89" s="51"/>
      <c r="Z89" s="52">
        <f t="shared" si="49"/>
        <v>0</v>
      </c>
      <c r="AA89" s="51"/>
      <c r="AB89" s="52">
        <f t="shared" si="50"/>
        <v>0</v>
      </c>
      <c r="AC89" s="51"/>
      <c r="AD89" s="52">
        <f t="shared" si="51"/>
        <v>0</v>
      </c>
      <c r="AE89" s="51"/>
      <c r="AF89" s="52">
        <v>0</v>
      </c>
      <c r="AG89" s="51"/>
      <c r="AH89" s="52">
        <f t="shared" si="70"/>
        <v>0</v>
      </c>
      <c r="AI89" s="51">
        <v>24</v>
      </c>
      <c r="AJ89" s="52">
        <f t="shared" si="53"/>
        <v>0.85463999999999996</v>
      </c>
      <c r="AK89" s="51"/>
      <c r="AL89" s="52">
        <f t="shared" si="54"/>
        <v>0</v>
      </c>
      <c r="AM89" s="51"/>
      <c r="AN89" s="52">
        <f t="shared" si="55"/>
        <v>0</v>
      </c>
      <c r="AO89" s="51"/>
      <c r="AP89" s="52">
        <f t="shared" si="56"/>
        <v>0</v>
      </c>
      <c r="AQ89" s="51"/>
      <c r="AR89" s="52">
        <f t="shared" si="57"/>
        <v>0</v>
      </c>
      <c r="AS89" s="51"/>
    </row>
    <row r="90" spans="1:47" ht="18.75">
      <c r="A90" s="58">
        <v>25</v>
      </c>
      <c r="B90" s="62" t="s">
        <v>72</v>
      </c>
      <c r="C90" s="79">
        <v>40.659999999999997</v>
      </c>
      <c r="D90" s="60">
        <f t="shared" si="73"/>
        <v>292</v>
      </c>
      <c r="E90" s="61">
        <f t="shared" si="68"/>
        <v>14.6</v>
      </c>
      <c r="F90" s="61">
        <f t="shared" si="71"/>
        <v>0.59363599999999994</v>
      </c>
      <c r="G90" s="53"/>
      <c r="H90" s="52">
        <f>G90*C90/1000</f>
        <v>0</v>
      </c>
      <c r="I90" s="53"/>
      <c r="J90" s="52">
        <f t="shared" si="47"/>
        <v>0</v>
      </c>
      <c r="K90" s="51"/>
      <c r="L90" s="52">
        <f t="shared" si="48"/>
        <v>0</v>
      </c>
      <c r="M90" s="51">
        <v>73</v>
      </c>
      <c r="N90" s="52">
        <f t="shared" si="58"/>
        <v>2.9681799999999998</v>
      </c>
      <c r="O90" s="53"/>
      <c r="P90" s="52">
        <f t="shared" si="59"/>
        <v>0</v>
      </c>
      <c r="Q90" s="53"/>
      <c r="R90" s="52">
        <f t="shared" si="60"/>
        <v>0</v>
      </c>
      <c r="S90" s="53"/>
      <c r="T90" s="52">
        <f t="shared" si="61"/>
        <v>0</v>
      </c>
      <c r="U90" s="53"/>
      <c r="V90" s="52">
        <f t="shared" si="62"/>
        <v>0</v>
      </c>
      <c r="W90" s="53">
        <v>73</v>
      </c>
      <c r="X90" s="52">
        <f t="shared" si="63"/>
        <v>2.9681799999999998</v>
      </c>
      <c r="Y90" s="53"/>
      <c r="Z90" s="52">
        <f t="shared" si="49"/>
        <v>0</v>
      </c>
      <c r="AA90" s="53"/>
      <c r="AB90" s="52">
        <f t="shared" si="50"/>
        <v>0</v>
      </c>
      <c r="AC90" s="53"/>
      <c r="AD90" s="52">
        <f t="shared" si="51"/>
        <v>0</v>
      </c>
      <c r="AE90" s="53"/>
      <c r="AF90" s="52">
        <f t="shared" ref="AF90:AF119" si="74">AE90*C90/1000</f>
        <v>0</v>
      </c>
      <c r="AG90" s="53">
        <v>73</v>
      </c>
      <c r="AH90" s="52">
        <f t="shared" si="70"/>
        <v>2.9681799999999998</v>
      </c>
      <c r="AI90" s="53"/>
      <c r="AJ90" s="52">
        <f t="shared" si="53"/>
        <v>0</v>
      </c>
      <c r="AK90" s="53">
        <v>73</v>
      </c>
      <c r="AL90" s="52">
        <f t="shared" si="54"/>
        <v>2.9681799999999998</v>
      </c>
      <c r="AM90" s="53"/>
      <c r="AN90" s="52">
        <f t="shared" si="55"/>
        <v>0</v>
      </c>
      <c r="AO90" s="53"/>
      <c r="AP90" s="52">
        <f t="shared" si="56"/>
        <v>0</v>
      </c>
      <c r="AQ90" s="51"/>
      <c r="AR90" s="52">
        <f t="shared" si="57"/>
        <v>0</v>
      </c>
      <c r="AS90" s="51"/>
    </row>
    <row r="91" spans="1:47" ht="18.75">
      <c r="A91" s="58">
        <v>26</v>
      </c>
      <c r="B91" s="62" t="s">
        <v>179</v>
      </c>
      <c r="C91" s="79">
        <v>99</v>
      </c>
      <c r="D91" s="60">
        <f t="shared" si="73"/>
        <v>294.39999999999998</v>
      </c>
      <c r="E91" s="61">
        <f t="shared" si="68"/>
        <v>14.719999999999999</v>
      </c>
      <c r="F91" s="61">
        <f t="shared" si="71"/>
        <v>1.4572799999999999</v>
      </c>
      <c r="G91" s="53">
        <v>50.4</v>
      </c>
      <c r="H91" s="52">
        <f>G91*C91/1000</f>
        <v>4.9895999999999994</v>
      </c>
      <c r="I91" s="53"/>
      <c r="J91" s="52">
        <f t="shared" si="47"/>
        <v>0</v>
      </c>
      <c r="K91" s="51"/>
      <c r="L91" s="52">
        <f t="shared" si="48"/>
        <v>0</v>
      </c>
      <c r="M91" s="51"/>
      <c r="N91" s="52">
        <f t="shared" si="58"/>
        <v>0</v>
      </c>
      <c r="O91" s="53">
        <v>60</v>
      </c>
      <c r="P91" s="52">
        <f t="shared" si="59"/>
        <v>5.94</v>
      </c>
      <c r="Q91" s="53"/>
      <c r="R91" s="52">
        <f t="shared" si="60"/>
        <v>0</v>
      </c>
      <c r="S91" s="53"/>
      <c r="T91" s="52">
        <f t="shared" si="61"/>
        <v>0</v>
      </c>
      <c r="U91" s="53"/>
      <c r="V91" s="52">
        <f t="shared" si="62"/>
        <v>0</v>
      </c>
      <c r="W91" s="53"/>
      <c r="X91" s="52">
        <f t="shared" si="63"/>
        <v>0</v>
      </c>
      <c r="Y91" s="53"/>
      <c r="Z91" s="52">
        <f t="shared" si="49"/>
        <v>0</v>
      </c>
      <c r="AA91" s="53">
        <v>64</v>
      </c>
      <c r="AB91" s="52">
        <f t="shared" si="50"/>
        <v>6.3360000000000003</v>
      </c>
      <c r="AC91" s="53"/>
      <c r="AD91" s="52">
        <f t="shared" si="51"/>
        <v>0</v>
      </c>
      <c r="AE91" s="53">
        <v>60</v>
      </c>
      <c r="AF91" s="52">
        <f t="shared" si="74"/>
        <v>5.94</v>
      </c>
      <c r="AG91" s="53"/>
      <c r="AH91" s="52">
        <f t="shared" si="70"/>
        <v>0</v>
      </c>
      <c r="AI91" s="53"/>
      <c r="AJ91" s="52">
        <f t="shared" si="53"/>
        <v>0</v>
      </c>
      <c r="AK91" s="53"/>
      <c r="AL91" s="52">
        <f t="shared" si="54"/>
        <v>0</v>
      </c>
      <c r="AM91" s="53"/>
      <c r="AN91" s="52">
        <f t="shared" si="55"/>
        <v>0</v>
      </c>
      <c r="AO91" s="53"/>
      <c r="AP91" s="52">
        <f t="shared" si="56"/>
        <v>0</v>
      </c>
      <c r="AQ91" s="51">
        <v>60</v>
      </c>
      <c r="AR91" s="52">
        <f t="shared" si="57"/>
        <v>5.94</v>
      </c>
      <c r="AS91" s="51"/>
    </row>
    <row r="92" spans="1:47" ht="18.75">
      <c r="A92" s="58">
        <v>27</v>
      </c>
      <c r="B92" s="70" t="s">
        <v>73</v>
      </c>
      <c r="C92" s="79">
        <v>93.3</v>
      </c>
      <c r="D92" s="60">
        <f t="shared" si="73"/>
        <v>40</v>
      </c>
      <c r="E92" s="61">
        <f t="shared" si="68"/>
        <v>2</v>
      </c>
      <c r="F92" s="61">
        <f t="shared" si="71"/>
        <v>0.18659999999999999</v>
      </c>
      <c r="G92" s="53"/>
      <c r="H92" s="52">
        <f t="shared" ref="H92:H103" si="75">G92*C92/1000</f>
        <v>0</v>
      </c>
      <c r="I92" s="53"/>
      <c r="J92" s="52">
        <f t="shared" si="47"/>
        <v>0</v>
      </c>
      <c r="K92" s="51"/>
      <c r="L92" s="52">
        <f t="shared" si="48"/>
        <v>0</v>
      </c>
      <c r="M92" s="51"/>
      <c r="N92" s="52">
        <f t="shared" si="58"/>
        <v>0</v>
      </c>
      <c r="O92" s="53"/>
      <c r="P92" s="52">
        <f t="shared" si="59"/>
        <v>0</v>
      </c>
      <c r="Q92" s="53">
        <v>15</v>
      </c>
      <c r="R92" s="52">
        <f t="shared" si="60"/>
        <v>1.3995</v>
      </c>
      <c r="S92" s="53"/>
      <c r="T92" s="52">
        <f t="shared" si="61"/>
        <v>0</v>
      </c>
      <c r="U92" s="53"/>
      <c r="V92" s="52">
        <f t="shared" si="62"/>
        <v>0</v>
      </c>
      <c r="W92" s="53"/>
      <c r="X92" s="52">
        <f t="shared" si="63"/>
        <v>0</v>
      </c>
      <c r="Y92" s="53"/>
      <c r="Z92" s="52">
        <f t="shared" si="49"/>
        <v>0</v>
      </c>
      <c r="AA92" s="53">
        <v>5</v>
      </c>
      <c r="AB92" s="52">
        <f t="shared" si="50"/>
        <v>0.46650000000000003</v>
      </c>
      <c r="AC92" s="53"/>
      <c r="AD92" s="52">
        <f t="shared" si="51"/>
        <v>0</v>
      </c>
      <c r="AE92" s="53"/>
      <c r="AF92" s="52">
        <f t="shared" si="74"/>
        <v>0</v>
      </c>
      <c r="AG92" s="53"/>
      <c r="AH92" s="52">
        <f t="shared" si="70"/>
        <v>0</v>
      </c>
      <c r="AI92" s="53"/>
      <c r="AJ92" s="52">
        <f t="shared" si="53"/>
        <v>0</v>
      </c>
      <c r="AK92" s="53"/>
      <c r="AL92" s="52">
        <f t="shared" si="54"/>
        <v>0</v>
      </c>
      <c r="AM92" s="53">
        <v>15</v>
      </c>
      <c r="AN92" s="52">
        <f t="shared" si="55"/>
        <v>1.3995</v>
      </c>
      <c r="AO92" s="53"/>
      <c r="AP92" s="52">
        <f t="shared" si="56"/>
        <v>0</v>
      </c>
      <c r="AQ92" s="51">
        <v>5</v>
      </c>
      <c r="AR92" s="52">
        <f t="shared" si="57"/>
        <v>0.46650000000000003</v>
      </c>
      <c r="AS92" s="51"/>
    </row>
    <row r="93" spans="1:47" ht="18.75">
      <c r="A93" s="58">
        <v>28</v>
      </c>
      <c r="B93" s="70" t="s">
        <v>251</v>
      </c>
      <c r="C93" s="79">
        <v>37.43</v>
      </c>
      <c r="D93" s="60">
        <f t="shared" si="73"/>
        <v>7.6</v>
      </c>
      <c r="E93" s="61">
        <f t="shared" si="68"/>
        <v>0.38</v>
      </c>
      <c r="F93" s="61">
        <f t="shared" si="71"/>
        <v>1.4223400000000001E-2</v>
      </c>
      <c r="G93" s="53"/>
      <c r="H93" s="52">
        <f t="shared" si="75"/>
        <v>0</v>
      </c>
      <c r="I93" s="53"/>
      <c r="J93" s="52">
        <f t="shared" si="47"/>
        <v>0</v>
      </c>
      <c r="K93" s="51"/>
      <c r="L93" s="52">
        <f t="shared" si="48"/>
        <v>0</v>
      </c>
      <c r="M93" s="51">
        <v>3.8</v>
      </c>
      <c r="N93" s="52">
        <f t="shared" si="58"/>
        <v>0.14223399999999997</v>
      </c>
      <c r="O93" s="53"/>
      <c r="P93" s="52">
        <f t="shared" si="59"/>
        <v>0</v>
      </c>
      <c r="Q93" s="53"/>
      <c r="R93" s="52">
        <f t="shared" si="60"/>
        <v>0</v>
      </c>
      <c r="S93" s="53"/>
      <c r="T93" s="52">
        <f t="shared" si="61"/>
        <v>0</v>
      </c>
      <c r="U93" s="53"/>
      <c r="V93" s="52">
        <f t="shared" si="62"/>
        <v>0</v>
      </c>
      <c r="W93" s="53"/>
      <c r="X93" s="52">
        <f t="shared" si="63"/>
        <v>0</v>
      </c>
      <c r="Y93" s="53"/>
      <c r="Z93" s="52">
        <f t="shared" si="49"/>
        <v>0</v>
      </c>
      <c r="AA93" s="53"/>
      <c r="AB93" s="52">
        <f t="shared" si="50"/>
        <v>0</v>
      </c>
      <c r="AC93" s="53"/>
      <c r="AD93" s="52">
        <f t="shared" si="51"/>
        <v>0</v>
      </c>
      <c r="AE93" s="53"/>
      <c r="AF93" s="52">
        <f t="shared" si="74"/>
        <v>0</v>
      </c>
      <c r="AG93" s="53"/>
      <c r="AH93" s="52">
        <f t="shared" si="70"/>
        <v>0</v>
      </c>
      <c r="AI93" s="53"/>
      <c r="AJ93" s="52">
        <f t="shared" si="53"/>
        <v>0</v>
      </c>
      <c r="AK93" s="53">
        <v>3.8</v>
      </c>
      <c r="AL93" s="52">
        <f t="shared" si="54"/>
        <v>0.14223399999999997</v>
      </c>
      <c r="AM93" s="53"/>
      <c r="AN93" s="52">
        <f t="shared" si="55"/>
        <v>0</v>
      </c>
      <c r="AO93" s="53"/>
      <c r="AP93" s="52">
        <f t="shared" si="56"/>
        <v>0</v>
      </c>
      <c r="AQ93" s="51"/>
      <c r="AR93" s="52">
        <f t="shared" si="57"/>
        <v>0</v>
      </c>
      <c r="AS93" s="51"/>
    </row>
    <row r="94" spans="1:47" ht="18.75">
      <c r="A94" s="58">
        <v>29</v>
      </c>
      <c r="B94" s="59" t="s">
        <v>129</v>
      </c>
      <c r="C94" s="79">
        <v>21.17</v>
      </c>
      <c r="D94" s="60">
        <f t="shared" si="73"/>
        <v>48</v>
      </c>
      <c r="E94" s="61">
        <f t="shared" si="68"/>
        <v>2.4</v>
      </c>
      <c r="F94" s="61">
        <f t="shared" si="71"/>
        <v>5.0807999999999999E-2</v>
      </c>
      <c r="G94" s="53"/>
      <c r="H94" s="52">
        <f t="shared" si="75"/>
        <v>0</v>
      </c>
      <c r="I94" s="53"/>
      <c r="J94" s="52">
        <f t="shared" si="47"/>
        <v>0</v>
      </c>
      <c r="K94" s="51"/>
      <c r="L94" s="52">
        <f t="shared" si="48"/>
        <v>0</v>
      </c>
      <c r="M94" s="51"/>
      <c r="N94" s="52">
        <f t="shared" si="58"/>
        <v>0</v>
      </c>
      <c r="O94" s="53"/>
      <c r="P94" s="52">
        <f t="shared" si="59"/>
        <v>0</v>
      </c>
      <c r="Q94" s="53">
        <v>48</v>
      </c>
      <c r="R94" s="52">
        <f t="shared" si="60"/>
        <v>1.0161600000000002</v>
      </c>
      <c r="S94" s="53"/>
      <c r="T94" s="52">
        <f t="shared" si="61"/>
        <v>0</v>
      </c>
      <c r="U94" s="53"/>
      <c r="V94" s="52">
        <f t="shared" si="62"/>
        <v>0</v>
      </c>
      <c r="W94" s="53"/>
      <c r="X94" s="52">
        <f t="shared" si="63"/>
        <v>0</v>
      </c>
      <c r="Y94" s="53"/>
      <c r="Z94" s="52">
        <f t="shared" si="49"/>
        <v>0</v>
      </c>
      <c r="AA94" s="53"/>
      <c r="AB94" s="52">
        <f t="shared" si="50"/>
        <v>0</v>
      </c>
      <c r="AC94" s="53"/>
      <c r="AD94" s="52">
        <f t="shared" si="51"/>
        <v>0</v>
      </c>
      <c r="AE94" s="53"/>
      <c r="AF94" s="52">
        <f t="shared" si="74"/>
        <v>0</v>
      </c>
      <c r="AG94" s="53"/>
      <c r="AH94" s="52">
        <f t="shared" si="70"/>
        <v>0</v>
      </c>
      <c r="AI94" s="53"/>
      <c r="AJ94" s="52">
        <f t="shared" si="53"/>
        <v>0</v>
      </c>
      <c r="AK94" s="53"/>
      <c r="AL94" s="52">
        <f t="shared" si="54"/>
        <v>0</v>
      </c>
      <c r="AM94" s="53"/>
      <c r="AN94" s="52">
        <f t="shared" si="55"/>
        <v>0</v>
      </c>
      <c r="AO94" s="53"/>
      <c r="AP94" s="52">
        <f t="shared" si="56"/>
        <v>0</v>
      </c>
      <c r="AQ94" s="51"/>
      <c r="AR94" s="52">
        <f t="shared" si="57"/>
        <v>0</v>
      </c>
      <c r="AS94" s="51"/>
    </row>
    <row r="95" spans="1:47" ht="18.75">
      <c r="A95" s="58">
        <v>30</v>
      </c>
      <c r="B95" s="59" t="s">
        <v>146</v>
      </c>
      <c r="C95" s="79">
        <v>59.98</v>
      </c>
      <c r="D95" s="60">
        <f t="shared" si="73"/>
        <v>390</v>
      </c>
      <c r="E95" s="61">
        <f t="shared" si="68"/>
        <v>19.5</v>
      </c>
      <c r="F95" s="61">
        <f t="shared" si="71"/>
        <v>1.1696099999999998</v>
      </c>
      <c r="G95" s="53"/>
      <c r="H95" s="52">
        <f t="shared" si="75"/>
        <v>0</v>
      </c>
      <c r="I95" s="53"/>
      <c r="J95" s="52">
        <f t="shared" si="47"/>
        <v>0</v>
      </c>
      <c r="K95" s="51">
        <v>78</v>
      </c>
      <c r="L95" s="52">
        <f t="shared" si="48"/>
        <v>4.6784399999999993</v>
      </c>
      <c r="M95" s="51"/>
      <c r="N95" s="52">
        <f t="shared" si="58"/>
        <v>0</v>
      </c>
      <c r="O95" s="53"/>
      <c r="P95" s="52">
        <f t="shared" si="59"/>
        <v>0</v>
      </c>
      <c r="Q95" s="53"/>
      <c r="R95" s="52">
        <f t="shared" si="60"/>
        <v>0</v>
      </c>
      <c r="S95" s="53">
        <v>78</v>
      </c>
      <c r="T95" s="52">
        <f t="shared" si="61"/>
        <v>4.6784399999999993</v>
      </c>
      <c r="U95" s="53"/>
      <c r="V95" s="52">
        <f t="shared" si="62"/>
        <v>0</v>
      </c>
      <c r="W95" s="53"/>
      <c r="X95" s="52">
        <f t="shared" si="63"/>
        <v>0</v>
      </c>
      <c r="Y95" s="53"/>
      <c r="Z95" s="52">
        <f t="shared" si="49"/>
        <v>0</v>
      </c>
      <c r="AA95" s="53"/>
      <c r="AB95" s="52">
        <f t="shared" si="50"/>
        <v>0</v>
      </c>
      <c r="AC95" s="53">
        <v>78</v>
      </c>
      <c r="AD95" s="52">
        <f t="shared" si="51"/>
        <v>4.6784399999999993</v>
      </c>
      <c r="AE95" s="53"/>
      <c r="AF95" s="52">
        <f t="shared" si="74"/>
        <v>0</v>
      </c>
      <c r="AG95" s="53"/>
      <c r="AH95" s="52">
        <f t="shared" si="70"/>
        <v>0</v>
      </c>
      <c r="AI95" s="53"/>
      <c r="AJ95" s="52">
        <f t="shared" si="53"/>
        <v>0</v>
      </c>
      <c r="AK95" s="53"/>
      <c r="AL95" s="52">
        <f t="shared" si="54"/>
        <v>0</v>
      </c>
      <c r="AM95" s="53">
        <v>78</v>
      </c>
      <c r="AN95" s="52">
        <f t="shared" si="55"/>
        <v>4.6784399999999993</v>
      </c>
      <c r="AO95" s="53"/>
      <c r="AP95" s="52">
        <f t="shared" si="56"/>
        <v>0</v>
      </c>
      <c r="AQ95" s="51"/>
      <c r="AR95" s="52">
        <f t="shared" si="57"/>
        <v>0</v>
      </c>
      <c r="AS95" s="51">
        <v>78</v>
      </c>
    </row>
    <row r="96" spans="1:47" ht="18.75">
      <c r="A96" s="58">
        <v>31</v>
      </c>
      <c r="B96" s="59" t="s">
        <v>74</v>
      </c>
      <c r="C96" s="79">
        <v>33.15</v>
      </c>
      <c r="D96" s="60">
        <f t="shared" si="73"/>
        <v>58.820000000000007</v>
      </c>
      <c r="E96" s="61">
        <f t="shared" si="68"/>
        <v>2.9410000000000003</v>
      </c>
      <c r="F96" s="61">
        <f t="shared" si="71"/>
        <v>9.7494150000000002E-2</v>
      </c>
      <c r="G96" s="53"/>
      <c r="H96" s="52">
        <f t="shared" si="75"/>
        <v>0</v>
      </c>
      <c r="I96" s="53">
        <v>10</v>
      </c>
      <c r="J96" s="52">
        <f t="shared" si="47"/>
        <v>0.33150000000000002</v>
      </c>
      <c r="K96" s="51"/>
      <c r="L96" s="52">
        <f t="shared" si="48"/>
        <v>0</v>
      </c>
      <c r="M96" s="51">
        <v>5</v>
      </c>
      <c r="N96" s="52">
        <f t="shared" si="58"/>
        <v>0.16575000000000001</v>
      </c>
      <c r="O96" s="53">
        <v>5</v>
      </c>
      <c r="P96" s="52">
        <f t="shared" si="59"/>
        <v>0.16575000000000001</v>
      </c>
      <c r="Q96" s="53">
        <v>1.88</v>
      </c>
      <c r="R96" s="52">
        <f t="shared" si="60"/>
        <v>6.2321999999999995E-2</v>
      </c>
      <c r="S96" s="53">
        <v>5.75</v>
      </c>
      <c r="T96" s="52">
        <f t="shared" si="61"/>
        <v>0.19061249999999999</v>
      </c>
      <c r="U96" s="53"/>
      <c r="V96" s="52">
        <f t="shared" si="62"/>
        <v>0</v>
      </c>
      <c r="W96" s="53">
        <v>2.4</v>
      </c>
      <c r="X96" s="52">
        <f t="shared" si="63"/>
        <v>7.9559999999999992E-2</v>
      </c>
      <c r="Y96" s="53"/>
      <c r="Z96" s="52">
        <f t="shared" si="49"/>
        <v>0</v>
      </c>
      <c r="AA96" s="53"/>
      <c r="AB96" s="52">
        <f t="shared" si="50"/>
        <v>0</v>
      </c>
      <c r="AC96" s="53"/>
      <c r="AD96" s="52">
        <f t="shared" si="51"/>
        <v>0</v>
      </c>
      <c r="AE96" s="53">
        <v>5</v>
      </c>
      <c r="AF96" s="52">
        <f t="shared" si="74"/>
        <v>0.16575000000000001</v>
      </c>
      <c r="AG96" s="53">
        <v>4</v>
      </c>
      <c r="AH96" s="52">
        <f t="shared" si="70"/>
        <v>0.1326</v>
      </c>
      <c r="AI96" s="53">
        <v>11.08</v>
      </c>
      <c r="AJ96" s="52">
        <f t="shared" si="53"/>
        <v>0.36730199999999996</v>
      </c>
      <c r="AK96" s="53"/>
      <c r="AL96" s="52">
        <f t="shared" si="54"/>
        <v>0</v>
      </c>
      <c r="AM96" s="53">
        <v>1.88</v>
      </c>
      <c r="AN96" s="52">
        <f t="shared" si="55"/>
        <v>6.2321999999999995E-2</v>
      </c>
      <c r="AO96" s="53">
        <v>4.95</v>
      </c>
      <c r="AP96" s="52">
        <f t="shared" si="56"/>
        <v>0.1640925</v>
      </c>
      <c r="AQ96" s="51">
        <v>1.88</v>
      </c>
      <c r="AR96" s="52">
        <f t="shared" si="57"/>
        <v>6.2321999999999995E-2</v>
      </c>
      <c r="AS96" s="51"/>
    </row>
    <row r="97" spans="1:45" ht="18.75">
      <c r="A97" s="58">
        <v>32</v>
      </c>
      <c r="B97" s="59" t="s">
        <v>75</v>
      </c>
      <c r="C97" s="79">
        <v>129.5</v>
      </c>
      <c r="D97" s="60">
        <f t="shared" si="73"/>
        <v>172.04999999999995</v>
      </c>
      <c r="E97" s="61">
        <f t="shared" si="68"/>
        <v>8.6024999999999974</v>
      </c>
      <c r="F97" s="61">
        <f t="shared" si="71"/>
        <v>1.1140237499999996</v>
      </c>
      <c r="G97" s="53">
        <v>6.9</v>
      </c>
      <c r="H97" s="52">
        <f t="shared" si="75"/>
        <v>0.89355000000000007</v>
      </c>
      <c r="I97" s="53"/>
      <c r="J97" s="52">
        <f t="shared" si="47"/>
        <v>0</v>
      </c>
      <c r="K97" s="51">
        <v>12.64</v>
      </c>
      <c r="L97" s="52">
        <f t="shared" si="48"/>
        <v>1.6368800000000001</v>
      </c>
      <c r="M97" s="51"/>
      <c r="N97" s="52">
        <f t="shared" si="58"/>
        <v>0</v>
      </c>
      <c r="O97" s="53">
        <v>7.44</v>
      </c>
      <c r="P97" s="52">
        <f t="shared" si="59"/>
        <v>0.96348</v>
      </c>
      <c r="Q97" s="53">
        <v>2.35</v>
      </c>
      <c r="R97" s="52">
        <f t="shared" si="60"/>
        <v>0.30432500000000001</v>
      </c>
      <c r="S97" s="53">
        <v>2.65</v>
      </c>
      <c r="T97" s="52">
        <f t="shared" si="61"/>
        <v>0.34317500000000001</v>
      </c>
      <c r="U97" s="53">
        <v>10.93</v>
      </c>
      <c r="V97" s="52">
        <f t="shared" si="62"/>
        <v>1.415435</v>
      </c>
      <c r="W97" s="53"/>
      <c r="X97" s="52">
        <f t="shared" si="63"/>
        <v>0</v>
      </c>
      <c r="Y97" s="53">
        <v>10.6</v>
      </c>
      <c r="Z97" s="52">
        <f t="shared" si="49"/>
        <v>1.3727</v>
      </c>
      <c r="AA97" s="53">
        <v>12.15</v>
      </c>
      <c r="AB97" s="52">
        <f t="shared" si="50"/>
        <v>1.5734249999999999</v>
      </c>
      <c r="AC97" s="53">
        <v>8.01</v>
      </c>
      <c r="AD97" s="52">
        <f t="shared" si="51"/>
        <v>1.0372950000000001</v>
      </c>
      <c r="AE97" s="53">
        <v>29.23</v>
      </c>
      <c r="AF97" s="52">
        <f t="shared" si="74"/>
        <v>3.785285</v>
      </c>
      <c r="AG97" s="53">
        <v>19.350000000000001</v>
      </c>
      <c r="AH97" s="52">
        <f t="shared" si="70"/>
        <v>2.5058250000000002</v>
      </c>
      <c r="AI97" s="53">
        <v>2.88</v>
      </c>
      <c r="AJ97" s="52">
        <f t="shared" si="53"/>
        <v>0.37295999999999996</v>
      </c>
      <c r="AK97" s="53"/>
      <c r="AL97" s="52">
        <f t="shared" si="54"/>
        <v>0</v>
      </c>
      <c r="AM97" s="53">
        <v>2.35</v>
      </c>
      <c r="AN97" s="52">
        <f t="shared" si="55"/>
        <v>0.30432500000000001</v>
      </c>
      <c r="AO97" s="53">
        <v>4.9800000000000004</v>
      </c>
      <c r="AP97" s="52">
        <f t="shared" si="56"/>
        <v>0.64491000000000009</v>
      </c>
      <c r="AQ97" s="51">
        <v>31.58</v>
      </c>
      <c r="AR97" s="52">
        <f t="shared" si="57"/>
        <v>4.0896099999999995</v>
      </c>
      <c r="AS97" s="51">
        <v>8.01</v>
      </c>
    </row>
    <row r="98" spans="1:45" ht="18.75">
      <c r="A98" s="58">
        <v>33</v>
      </c>
      <c r="B98" s="59" t="s">
        <v>76</v>
      </c>
      <c r="C98" s="79">
        <v>80.459999999999994</v>
      </c>
      <c r="D98" s="60">
        <f t="shared" si="73"/>
        <v>218.7</v>
      </c>
      <c r="E98" s="61">
        <f t="shared" si="68"/>
        <v>10.934999999999999</v>
      </c>
      <c r="F98" s="61">
        <f t="shared" si="71"/>
        <v>0.87983009999999984</v>
      </c>
      <c r="G98" s="53">
        <v>17</v>
      </c>
      <c r="H98" s="52">
        <f t="shared" si="75"/>
        <v>1.36782</v>
      </c>
      <c r="I98" s="53">
        <v>15</v>
      </c>
      <c r="J98" s="52">
        <f t="shared" si="47"/>
        <v>1.2068999999999999</v>
      </c>
      <c r="K98" s="51">
        <v>14.93</v>
      </c>
      <c r="L98" s="52">
        <f t="shared" si="48"/>
        <v>1.2012677999999999</v>
      </c>
      <c r="M98" s="51"/>
      <c r="N98" s="52">
        <f t="shared" si="58"/>
        <v>0</v>
      </c>
      <c r="O98" s="53">
        <v>2</v>
      </c>
      <c r="P98" s="52">
        <f t="shared" si="59"/>
        <v>0.16091999999999998</v>
      </c>
      <c r="Q98" s="53">
        <v>17</v>
      </c>
      <c r="R98" s="52">
        <f t="shared" si="60"/>
        <v>1.36782</v>
      </c>
      <c r="S98" s="53"/>
      <c r="T98" s="52">
        <f t="shared" si="61"/>
        <v>0</v>
      </c>
      <c r="U98" s="53">
        <v>1.6</v>
      </c>
      <c r="V98" s="52">
        <f t="shared" si="62"/>
        <v>0.12873599999999999</v>
      </c>
      <c r="W98" s="53">
        <v>17</v>
      </c>
      <c r="X98" s="52">
        <f t="shared" si="63"/>
        <v>1.36782</v>
      </c>
      <c r="Y98" s="53">
        <v>15.75</v>
      </c>
      <c r="Z98" s="52">
        <f t="shared" si="49"/>
        <v>1.267245</v>
      </c>
      <c r="AA98" s="53">
        <v>15</v>
      </c>
      <c r="AB98" s="52">
        <f t="shared" si="50"/>
        <v>1.2068999999999999</v>
      </c>
      <c r="AC98" s="53">
        <v>17</v>
      </c>
      <c r="AD98" s="52">
        <f t="shared" si="51"/>
        <v>1.36782</v>
      </c>
      <c r="AE98" s="53">
        <v>1.6</v>
      </c>
      <c r="AF98" s="52">
        <f t="shared" si="74"/>
        <v>0.12873599999999999</v>
      </c>
      <c r="AG98" s="53">
        <v>20.350000000000001</v>
      </c>
      <c r="AH98" s="52">
        <f t="shared" si="70"/>
        <v>1.6373609999999998</v>
      </c>
      <c r="AI98" s="53">
        <v>14.75</v>
      </c>
      <c r="AJ98" s="52">
        <f t="shared" si="53"/>
        <v>1.1867849999999998</v>
      </c>
      <c r="AK98" s="53"/>
      <c r="AL98" s="52">
        <f t="shared" si="54"/>
        <v>0</v>
      </c>
      <c r="AM98" s="53">
        <v>15</v>
      </c>
      <c r="AN98" s="52">
        <f t="shared" si="55"/>
        <v>1.2068999999999999</v>
      </c>
      <c r="AO98" s="53">
        <v>4.12</v>
      </c>
      <c r="AP98" s="52">
        <f t="shared" si="56"/>
        <v>0.33149519999999999</v>
      </c>
      <c r="AQ98" s="51">
        <v>18.600000000000001</v>
      </c>
      <c r="AR98" s="52">
        <f t="shared" si="57"/>
        <v>1.496556</v>
      </c>
      <c r="AS98" s="51">
        <v>12</v>
      </c>
    </row>
    <row r="99" spans="1:45" ht="18.75">
      <c r="A99" s="58">
        <v>34</v>
      </c>
      <c r="B99" s="59" t="s">
        <v>77</v>
      </c>
      <c r="C99" s="79">
        <v>100.49</v>
      </c>
      <c r="D99" s="61">
        <f>SUM(G99+I99+K99+M99+O99+Q99+S99+U99+W99+Y99+AA99+AC99+AE99+AG99+AI99+AK99+AM99+AO99+AQ99+AS99)</f>
        <v>151.76000000000002</v>
      </c>
      <c r="E99" s="61">
        <f t="shared" si="68"/>
        <v>7.588000000000001</v>
      </c>
      <c r="F99" s="61">
        <f t="shared" si="71"/>
        <v>0.76251812000000008</v>
      </c>
      <c r="G99" s="53">
        <v>17.43</v>
      </c>
      <c r="H99" s="52">
        <f t="shared" si="75"/>
        <v>1.7515406999999998</v>
      </c>
      <c r="I99" s="53">
        <v>12.5</v>
      </c>
      <c r="J99" s="52">
        <f t="shared" si="47"/>
        <v>1.2561249999999999</v>
      </c>
      <c r="K99" s="51">
        <v>9.1</v>
      </c>
      <c r="L99" s="52">
        <f t="shared" si="48"/>
        <v>0.91445899999999991</v>
      </c>
      <c r="M99" s="51">
        <v>5</v>
      </c>
      <c r="N99" s="52">
        <f t="shared" si="58"/>
        <v>0.50244999999999995</v>
      </c>
      <c r="O99" s="53">
        <v>4.5</v>
      </c>
      <c r="P99" s="52">
        <f t="shared" si="59"/>
        <v>0.45220499999999997</v>
      </c>
      <c r="Q99" s="53">
        <v>6</v>
      </c>
      <c r="R99" s="52">
        <f t="shared" si="60"/>
        <v>0.60293999999999992</v>
      </c>
      <c r="S99" s="53">
        <v>7.75</v>
      </c>
      <c r="T99" s="52">
        <f t="shared" si="61"/>
        <v>0.77879750000000003</v>
      </c>
      <c r="U99" s="53">
        <v>9.5</v>
      </c>
      <c r="V99" s="52">
        <f t="shared" si="62"/>
        <v>0.95465499999999992</v>
      </c>
      <c r="W99" s="53">
        <v>4.5</v>
      </c>
      <c r="X99" s="52">
        <f t="shared" si="63"/>
        <v>0.45220499999999997</v>
      </c>
      <c r="Y99" s="53">
        <v>8.2799999999999994</v>
      </c>
      <c r="Z99" s="52">
        <f t="shared" si="49"/>
        <v>0.83205719999999983</v>
      </c>
      <c r="AA99" s="53">
        <v>10.5</v>
      </c>
      <c r="AB99" s="52">
        <f t="shared" si="50"/>
        <v>1.055145</v>
      </c>
      <c r="AC99" s="53">
        <v>3.1</v>
      </c>
      <c r="AD99" s="52">
        <f t="shared" si="51"/>
        <v>0.31151899999999999</v>
      </c>
      <c r="AE99" s="53">
        <v>12.5</v>
      </c>
      <c r="AF99" s="52">
        <f t="shared" si="74"/>
        <v>1.2561249999999999</v>
      </c>
      <c r="AG99" s="53">
        <v>4.9000000000000004</v>
      </c>
      <c r="AH99" s="52">
        <f t="shared" si="70"/>
        <v>0.49240100000000003</v>
      </c>
      <c r="AI99" s="53">
        <v>4.3</v>
      </c>
      <c r="AJ99" s="52">
        <f t="shared" si="53"/>
        <v>0.43210699999999996</v>
      </c>
      <c r="AK99" s="53">
        <v>4.5</v>
      </c>
      <c r="AL99" s="52">
        <f t="shared" si="54"/>
        <v>0.45220499999999997</v>
      </c>
      <c r="AM99" s="53">
        <v>6</v>
      </c>
      <c r="AN99" s="52">
        <f t="shared" si="55"/>
        <v>0.60293999999999992</v>
      </c>
      <c r="AO99" s="53">
        <v>4.8</v>
      </c>
      <c r="AP99" s="52">
        <f t="shared" si="56"/>
        <v>0.482352</v>
      </c>
      <c r="AQ99" s="51">
        <v>13.5</v>
      </c>
      <c r="AR99" s="52">
        <f t="shared" si="57"/>
        <v>1.3566149999999999</v>
      </c>
      <c r="AS99" s="51">
        <v>3.1</v>
      </c>
    </row>
    <row r="100" spans="1:45" ht="18.75">
      <c r="A100" s="58">
        <v>35</v>
      </c>
      <c r="B100" s="59" t="s">
        <v>78</v>
      </c>
      <c r="C100" s="79">
        <v>15.78</v>
      </c>
      <c r="D100" s="60">
        <f t="shared" ref="D100:D101" si="76">SUM(G100+I100+K100+M100+O100+Q100+S100+U100+W100+Y100+AA100+AC100+AE100+AG100+AI100+AK100+AM100+AO100+AQ100+AS100)</f>
        <v>35.620000000000005</v>
      </c>
      <c r="E100" s="61">
        <f t="shared" si="68"/>
        <v>1.7810000000000001</v>
      </c>
      <c r="F100" s="61">
        <f t="shared" si="71"/>
        <v>2.8104179999999999E-2</v>
      </c>
      <c r="G100" s="53">
        <v>1.3</v>
      </c>
      <c r="H100" s="52">
        <f t="shared" si="75"/>
        <v>2.0514000000000001E-2</v>
      </c>
      <c r="I100" s="53">
        <v>1.6</v>
      </c>
      <c r="J100" s="52">
        <f t="shared" si="47"/>
        <v>2.5248E-2</v>
      </c>
      <c r="K100" s="51">
        <v>1.65</v>
      </c>
      <c r="L100" s="52">
        <f t="shared" si="48"/>
        <v>2.6036999999999998E-2</v>
      </c>
      <c r="M100" s="51">
        <v>1.6</v>
      </c>
      <c r="N100" s="52">
        <f t="shared" si="58"/>
        <v>2.5248E-2</v>
      </c>
      <c r="O100" s="53">
        <v>1.7</v>
      </c>
      <c r="P100" s="52">
        <f t="shared" si="59"/>
        <v>2.6825999999999996E-2</v>
      </c>
      <c r="Q100" s="53">
        <v>1.6</v>
      </c>
      <c r="R100" s="52">
        <f t="shared" si="60"/>
        <v>2.5248E-2</v>
      </c>
      <c r="S100" s="53">
        <v>3.09</v>
      </c>
      <c r="T100" s="52">
        <f t="shared" si="61"/>
        <v>4.8760199999999997E-2</v>
      </c>
      <c r="U100" s="53">
        <v>1.3</v>
      </c>
      <c r="V100" s="52">
        <f t="shared" si="62"/>
        <v>2.0514000000000001E-2</v>
      </c>
      <c r="W100" s="53">
        <v>1.6</v>
      </c>
      <c r="X100" s="52">
        <f t="shared" si="63"/>
        <v>2.5248E-2</v>
      </c>
      <c r="Y100" s="53">
        <v>1.87</v>
      </c>
      <c r="Z100" s="52">
        <f t="shared" si="49"/>
        <v>2.9508600000000003E-2</v>
      </c>
      <c r="AA100" s="53">
        <v>1.3</v>
      </c>
      <c r="AB100" s="52">
        <f t="shared" si="50"/>
        <v>2.0514000000000001E-2</v>
      </c>
      <c r="AC100" s="53">
        <v>1.64</v>
      </c>
      <c r="AD100" s="52">
        <f t="shared" si="51"/>
        <v>2.5879199999999998E-2</v>
      </c>
      <c r="AE100" s="53">
        <v>2.2000000000000002</v>
      </c>
      <c r="AF100" s="52">
        <f t="shared" si="74"/>
        <v>3.4716000000000004E-2</v>
      </c>
      <c r="AG100" s="53">
        <v>1.7</v>
      </c>
      <c r="AH100" s="52">
        <f t="shared" si="70"/>
        <v>2.6825999999999996E-2</v>
      </c>
      <c r="AI100" s="53">
        <v>2.2000000000000002</v>
      </c>
      <c r="AJ100" s="52">
        <f t="shared" si="53"/>
        <v>3.4716000000000004E-2</v>
      </c>
      <c r="AK100" s="53">
        <v>1.5</v>
      </c>
      <c r="AL100" s="52">
        <f t="shared" si="54"/>
        <v>2.3669999999999997E-2</v>
      </c>
      <c r="AM100" s="53">
        <v>1.6</v>
      </c>
      <c r="AN100" s="52">
        <f t="shared" si="55"/>
        <v>2.5248E-2</v>
      </c>
      <c r="AO100" s="53">
        <v>2.4300000000000002</v>
      </c>
      <c r="AP100" s="52">
        <f t="shared" si="56"/>
        <v>3.8345399999999995E-2</v>
      </c>
      <c r="AQ100" s="51">
        <v>2.1</v>
      </c>
      <c r="AR100" s="52">
        <f t="shared" si="57"/>
        <v>3.3138000000000001E-2</v>
      </c>
      <c r="AS100" s="51">
        <v>1.64</v>
      </c>
    </row>
    <row r="101" spans="1:45" ht="18.75">
      <c r="A101" s="58">
        <v>36</v>
      </c>
      <c r="B101" s="59" t="s">
        <v>109</v>
      </c>
      <c r="C101" s="79">
        <v>15.32</v>
      </c>
      <c r="D101" s="60">
        <f t="shared" si="76"/>
        <v>110</v>
      </c>
      <c r="E101" s="61">
        <f t="shared" si="68"/>
        <v>5.5</v>
      </c>
      <c r="F101" s="61">
        <f t="shared" si="71"/>
        <v>8.4260000000000002E-2</v>
      </c>
      <c r="G101" s="53">
        <v>10</v>
      </c>
      <c r="H101" s="52">
        <f t="shared" si="75"/>
        <v>0.15319999999999998</v>
      </c>
      <c r="I101" s="53"/>
      <c r="J101" s="52">
        <f t="shared" si="47"/>
        <v>0</v>
      </c>
      <c r="K101" s="51"/>
      <c r="L101" s="52">
        <f t="shared" si="48"/>
        <v>0</v>
      </c>
      <c r="M101" s="51">
        <v>10</v>
      </c>
      <c r="N101" s="52">
        <f t="shared" si="58"/>
        <v>0.15319999999999998</v>
      </c>
      <c r="O101" s="53">
        <v>10</v>
      </c>
      <c r="P101" s="52">
        <f t="shared" si="59"/>
        <v>0.15319999999999998</v>
      </c>
      <c r="Q101" s="53">
        <v>10</v>
      </c>
      <c r="R101" s="52">
        <f t="shared" si="60"/>
        <v>0.15319999999999998</v>
      </c>
      <c r="S101" s="53">
        <v>10</v>
      </c>
      <c r="T101" s="52">
        <f t="shared" si="61"/>
        <v>0.15319999999999998</v>
      </c>
      <c r="U101" s="53"/>
      <c r="V101" s="52">
        <f t="shared" si="62"/>
        <v>0</v>
      </c>
      <c r="W101" s="53"/>
      <c r="X101" s="52">
        <f t="shared" si="63"/>
        <v>0</v>
      </c>
      <c r="Y101" s="53">
        <v>10</v>
      </c>
      <c r="Z101" s="52">
        <f t="shared" si="49"/>
        <v>0.15319999999999998</v>
      </c>
      <c r="AA101" s="53">
        <v>10</v>
      </c>
      <c r="AB101" s="52">
        <f t="shared" si="50"/>
        <v>0.15319999999999998</v>
      </c>
      <c r="AC101" s="53">
        <v>10</v>
      </c>
      <c r="AD101" s="52">
        <f t="shared" si="51"/>
        <v>0.15319999999999998</v>
      </c>
      <c r="AE101" s="53"/>
      <c r="AF101" s="52">
        <f t="shared" si="74"/>
        <v>0</v>
      </c>
      <c r="AG101" s="53">
        <v>10</v>
      </c>
      <c r="AH101" s="52">
        <f t="shared" si="70"/>
        <v>0.15319999999999998</v>
      </c>
      <c r="AI101" s="53"/>
      <c r="AJ101" s="52">
        <f t="shared" si="53"/>
        <v>0</v>
      </c>
      <c r="AK101" s="53">
        <v>10</v>
      </c>
      <c r="AL101" s="52">
        <f t="shared" si="54"/>
        <v>0.15319999999999998</v>
      </c>
      <c r="AM101" s="53"/>
      <c r="AN101" s="52">
        <f t="shared" si="55"/>
        <v>0</v>
      </c>
      <c r="AO101" s="53">
        <v>10</v>
      </c>
      <c r="AP101" s="52">
        <f t="shared" si="56"/>
        <v>0.15319999999999998</v>
      </c>
      <c r="AQ101" s="51"/>
      <c r="AR101" s="52">
        <f t="shared" si="57"/>
        <v>0</v>
      </c>
      <c r="AS101" s="51"/>
    </row>
    <row r="102" spans="1:45" ht="18.75">
      <c r="A102" s="58">
        <v>37</v>
      </c>
      <c r="B102" s="59" t="s">
        <v>79</v>
      </c>
      <c r="C102" s="79">
        <v>258.58</v>
      </c>
      <c r="D102" s="60">
        <v>4</v>
      </c>
      <c r="E102" s="61">
        <f t="shared" si="68"/>
        <v>0.2</v>
      </c>
      <c r="F102" s="61">
        <f t="shared" si="71"/>
        <v>5.1715999999999998E-2</v>
      </c>
      <c r="G102" s="53"/>
      <c r="H102" s="52">
        <f t="shared" si="75"/>
        <v>0</v>
      </c>
      <c r="I102" s="53"/>
      <c r="J102" s="52">
        <f t="shared" si="47"/>
        <v>0</v>
      </c>
      <c r="K102" s="51">
        <v>1</v>
      </c>
      <c r="L102" s="52">
        <f t="shared" si="48"/>
        <v>0.25857999999999998</v>
      </c>
      <c r="M102" s="51"/>
      <c r="N102" s="52">
        <f t="shared" si="58"/>
        <v>0</v>
      </c>
      <c r="O102" s="53"/>
      <c r="P102" s="52">
        <f t="shared" si="59"/>
        <v>0</v>
      </c>
      <c r="Q102" s="53"/>
      <c r="R102" s="52">
        <f t="shared" si="60"/>
        <v>0</v>
      </c>
      <c r="S102" s="53"/>
      <c r="T102" s="52">
        <f t="shared" si="61"/>
        <v>0</v>
      </c>
      <c r="U102" s="53"/>
      <c r="V102" s="52">
        <f t="shared" si="62"/>
        <v>0</v>
      </c>
      <c r="W102" s="53"/>
      <c r="X102" s="52">
        <f t="shared" si="63"/>
        <v>0</v>
      </c>
      <c r="Y102" s="53">
        <v>1</v>
      </c>
      <c r="Z102" s="52">
        <f t="shared" si="49"/>
        <v>0.25857999999999998</v>
      </c>
      <c r="AA102" s="53"/>
      <c r="AB102" s="52">
        <f t="shared" si="50"/>
        <v>0</v>
      </c>
      <c r="AC102" s="53"/>
      <c r="AD102" s="52">
        <f t="shared" si="51"/>
        <v>0</v>
      </c>
      <c r="AE102" s="53"/>
      <c r="AF102" s="52">
        <f t="shared" si="74"/>
        <v>0</v>
      </c>
      <c r="AG102" s="53"/>
      <c r="AH102" s="52">
        <f t="shared" si="70"/>
        <v>0</v>
      </c>
      <c r="AI102" s="53">
        <v>1</v>
      </c>
      <c r="AJ102" s="52">
        <f t="shared" si="53"/>
        <v>0.25857999999999998</v>
      </c>
      <c r="AK102" s="53"/>
      <c r="AL102" s="52">
        <f t="shared" si="54"/>
        <v>0</v>
      </c>
      <c r="AM102" s="53"/>
      <c r="AN102" s="52">
        <f t="shared" si="55"/>
        <v>0</v>
      </c>
      <c r="AO102" s="53"/>
      <c r="AP102" s="52">
        <f t="shared" si="56"/>
        <v>0</v>
      </c>
      <c r="AQ102" s="51"/>
      <c r="AR102" s="52">
        <f t="shared" si="57"/>
        <v>0</v>
      </c>
      <c r="AS102" s="51">
        <v>1</v>
      </c>
    </row>
    <row r="103" spans="1:45" ht="18.75">
      <c r="A103" s="58">
        <v>38</v>
      </c>
      <c r="B103" s="70" t="s">
        <v>89</v>
      </c>
      <c r="C103" s="79">
        <v>130.36000000000001</v>
      </c>
      <c r="D103" s="60">
        <f t="shared" ref="D103:D119" si="77">SUM(G103+I103+K103+M103+O103+Q103+S103+U103+W103+Y103+AA103+AC103+AE103+AG103+AI103+AK103+AM103+AO103+AQ103+AS103)</f>
        <v>75</v>
      </c>
      <c r="E103" s="61">
        <f t="shared" si="68"/>
        <v>3.75</v>
      </c>
      <c r="F103" s="61">
        <f t="shared" si="71"/>
        <v>0.48885000000000001</v>
      </c>
      <c r="G103" s="53"/>
      <c r="H103" s="52">
        <f t="shared" si="75"/>
        <v>0</v>
      </c>
      <c r="I103" s="53"/>
      <c r="J103" s="52">
        <f t="shared" si="47"/>
        <v>0</v>
      </c>
      <c r="K103" s="51"/>
      <c r="L103" s="52">
        <f t="shared" si="48"/>
        <v>0</v>
      </c>
      <c r="M103" s="51">
        <v>25</v>
      </c>
      <c r="N103" s="52">
        <f t="shared" si="58"/>
        <v>3.2590000000000003</v>
      </c>
      <c r="O103" s="53"/>
      <c r="P103" s="52">
        <f t="shared" si="59"/>
        <v>0</v>
      </c>
      <c r="Q103" s="53"/>
      <c r="R103" s="52">
        <f t="shared" si="60"/>
        <v>0</v>
      </c>
      <c r="S103" s="53">
        <v>25</v>
      </c>
      <c r="T103" s="52">
        <f t="shared" si="61"/>
        <v>3.2590000000000003</v>
      </c>
      <c r="U103" s="53"/>
      <c r="V103" s="52">
        <f t="shared" si="62"/>
        <v>0</v>
      </c>
      <c r="W103" s="53"/>
      <c r="X103" s="52">
        <f t="shared" si="63"/>
        <v>0</v>
      </c>
      <c r="Y103" s="53"/>
      <c r="Z103" s="52">
        <f t="shared" si="49"/>
        <v>0</v>
      </c>
      <c r="AA103" s="53"/>
      <c r="AB103" s="52">
        <f t="shared" si="50"/>
        <v>0</v>
      </c>
      <c r="AC103" s="53"/>
      <c r="AD103" s="52">
        <f t="shared" si="51"/>
        <v>0</v>
      </c>
      <c r="AE103" s="53"/>
      <c r="AF103" s="52">
        <f t="shared" si="74"/>
        <v>0</v>
      </c>
      <c r="AG103" s="53"/>
      <c r="AH103" s="52">
        <f t="shared" si="70"/>
        <v>0</v>
      </c>
      <c r="AI103" s="53"/>
      <c r="AJ103" s="52">
        <f t="shared" si="53"/>
        <v>0</v>
      </c>
      <c r="AK103" s="53">
        <v>25</v>
      </c>
      <c r="AL103" s="52">
        <f t="shared" si="54"/>
        <v>3.2590000000000003</v>
      </c>
      <c r="AM103" s="53"/>
      <c r="AN103" s="52">
        <f t="shared" si="55"/>
        <v>0</v>
      </c>
      <c r="AO103" s="53"/>
      <c r="AP103" s="52">
        <f t="shared" si="56"/>
        <v>0</v>
      </c>
      <c r="AQ103" s="51"/>
      <c r="AR103" s="52">
        <f t="shared" si="57"/>
        <v>0</v>
      </c>
      <c r="AS103" s="51"/>
    </row>
    <row r="104" spans="1:45" ht="18.75">
      <c r="A104" s="58">
        <v>39</v>
      </c>
      <c r="B104" s="70" t="s">
        <v>80</v>
      </c>
      <c r="C104" s="79">
        <v>123.9</v>
      </c>
      <c r="D104" s="60">
        <f t="shared" si="77"/>
        <v>41.22</v>
      </c>
      <c r="E104" s="61">
        <f t="shared" si="68"/>
        <v>2.0609999999999999</v>
      </c>
      <c r="F104" s="61">
        <f t="shared" si="71"/>
        <v>0.25535790000000003</v>
      </c>
      <c r="G104" s="53"/>
      <c r="H104" s="52">
        <f>G104*C104/1000</f>
        <v>0</v>
      </c>
      <c r="I104" s="53">
        <v>20.61</v>
      </c>
      <c r="J104" s="52">
        <f t="shared" si="47"/>
        <v>2.553579</v>
      </c>
      <c r="K104" s="51"/>
      <c r="L104" s="52">
        <f t="shared" si="48"/>
        <v>0</v>
      </c>
      <c r="M104" s="51"/>
      <c r="N104" s="52">
        <f t="shared" si="58"/>
        <v>0</v>
      </c>
      <c r="O104" s="53"/>
      <c r="P104" s="52">
        <f t="shared" si="59"/>
        <v>0</v>
      </c>
      <c r="Q104" s="53"/>
      <c r="R104" s="52">
        <f t="shared" si="60"/>
        <v>0</v>
      </c>
      <c r="S104" s="53"/>
      <c r="T104" s="52">
        <f t="shared" si="61"/>
        <v>0</v>
      </c>
      <c r="U104" s="53"/>
      <c r="V104" s="52">
        <f t="shared" si="62"/>
        <v>0</v>
      </c>
      <c r="W104" s="53"/>
      <c r="X104" s="52">
        <f t="shared" si="63"/>
        <v>0</v>
      </c>
      <c r="Y104" s="53"/>
      <c r="Z104" s="52">
        <f t="shared" si="49"/>
        <v>0</v>
      </c>
      <c r="AA104" s="53"/>
      <c r="AB104" s="52">
        <f t="shared" si="50"/>
        <v>0</v>
      </c>
      <c r="AC104" s="53"/>
      <c r="AD104" s="52">
        <f t="shared" si="51"/>
        <v>0</v>
      </c>
      <c r="AE104" s="53"/>
      <c r="AF104" s="52">
        <f t="shared" si="74"/>
        <v>0</v>
      </c>
      <c r="AG104" s="53">
        <v>20.61</v>
      </c>
      <c r="AH104" s="52">
        <f t="shared" si="70"/>
        <v>2.553579</v>
      </c>
      <c r="AI104" s="53"/>
      <c r="AJ104" s="52">
        <f t="shared" si="53"/>
        <v>0</v>
      </c>
      <c r="AK104" s="53"/>
      <c r="AL104" s="52">
        <f t="shared" si="54"/>
        <v>0</v>
      </c>
      <c r="AM104" s="53"/>
      <c r="AN104" s="52">
        <f t="shared" si="55"/>
        <v>0</v>
      </c>
      <c r="AO104" s="53"/>
      <c r="AP104" s="52">
        <f t="shared" si="56"/>
        <v>0</v>
      </c>
      <c r="AQ104" s="51"/>
      <c r="AR104" s="52">
        <f t="shared" si="57"/>
        <v>0</v>
      </c>
      <c r="AS104" s="51"/>
    </row>
    <row r="105" spans="1:45" ht="18.75">
      <c r="A105" s="58">
        <v>40</v>
      </c>
      <c r="B105" s="70" t="s">
        <v>125</v>
      </c>
      <c r="C105" s="80">
        <v>143.79</v>
      </c>
      <c r="D105" s="60">
        <f t="shared" si="77"/>
        <v>8</v>
      </c>
      <c r="E105" s="61">
        <f t="shared" si="68"/>
        <v>0.4</v>
      </c>
      <c r="F105" s="61">
        <f t="shared" si="71"/>
        <v>5.7515999999999998E-2</v>
      </c>
      <c r="G105" s="53"/>
      <c r="H105" s="52">
        <f>G105*C105/1000</f>
        <v>0</v>
      </c>
      <c r="I105" s="53"/>
      <c r="J105" s="52">
        <f t="shared" si="47"/>
        <v>0</v>
      </c>
      <c r="K105" s="51">
        <v>4</v>
      </c>
      <c r="L105" s="52">
        <f t="shared" si="48"/>
        <v>0.57516</v>
      </c>
      <c r="M105" s="51"/>
      <c r="N105" s="52">
        <f t="shared" si="58"/>
        <v>0</v>
      </c>
      <c r="O105" s="53"/>
      <c r="P105" s="52">
        <f t="shared" si="59"/>
        <v>0</v>
      </c>
      <c r="Q105" s="53"/>
      <c r="R105" s="52">
        <f t="shared" si="60"/>
        <v>0</v>
      </c>
      <c r="S105" s="53"/>
      <c r="T105" s="52">
        <f t="shared" si="61"/>
        <v>0</v>
      </c>
      <c r="U105" s="53"/>
      <c r="V105" s="52">
        <f t="shared" si="62"/>
        <v>0</v>
      </c>
      <c r="W105" s="53">
        <v>4</v>
      </c>
      <c r="X105" s="52">
        <f t="shared" si="63"/>
        <v>0.57516</v>
      </c>
      <c r="Y105" s="53"/>
      <c r="Z105" s="52">
        <f t="shared" si="49"/>
        <v>0</v>
      </c>
      <c r="AA105" s="53"/>
      <c r="AB105" s="52">
        <f t="shared" si="50"/>
        <v>0</v>
      </c>
      <c r="AC105" s="53"/>
      <c r="AD105" s="52">
        <f t="shared" si="51"/>
        <v>0</v>
      </c>
      <c r="AE105" s="53"/>
      <c r="AF105" s="52">
        <f t="shared" si="74"/>
        <v>0</v>
      </c>
      <c r="AG105" s="53"/>
      <c r="AH105" s="52">
        <f t="shared" si="70"/>
        <v>0</v>
      </c>
      <c r="AI105" s="53"/>
      <c r="AJ105" s="52">
        <f t="shared" si="53"/>
        <v>0</v>
      </c>
      <c r="AK105" s="53"/>
      <c r="AL105" s="52">
        <f t="shared" si="54"/>
        <v>0</v>
      </c>
      <c r="AM105" s="53"/>
      <c r="AN105" s="52">
        <f t="shared" si="55"/>
        <v>0</v>
      </c>
      <c r="AO105" s="53"/>
      <c r="AP105" s="52">
        <f t="shared" si="56"/>
        <v>0</v>
      </c>
      <c r="AQ105" s="51"/>
      <c r="AR105" s="52">
        <f t="shared" si="57"/>
        <v>0</v>
      </c>
      <c r="AS105" s="51"/>
    </row>
    <row r="106" spans="1:45" ht="18.75">
      <c r="A106" s="58">
        <v>41</v>
      </c>
      <c r="B106" s="70" t="s">
        <v>86</v>
      </c>
      <c r="C106" s="79">
        <v>142.91</v>
      </c>
      <c r="D106" s="60">
        <f t="shared" si="77"/>
        <v>35.78</v>
      </c>
      <c r="E106" s="61">
        <f t="shared" si="68"/>
        <v>1.7890000000000001</v>
      </c>
      <c r="F106" s="61">
        <f>E106*C106/1000</f>
        <v>0.25566599000000001</v>
      </c>
      <c r="G106" s="53"/>
      <c r="H106" s="52">
        <f t="shared" ref="H106:H119" si="78">G106*C106/1000</f>
        <v>0</v>
      </c>
      <c r="I106" s="53"/>
      <c r="J106" s="52">
        <f t="shared" si="47"/>
        <v>0</v>
      </c>
      <c r="K106" s="51"/>
      <c r="L106" s="52">
        <f t="shared" si="48"/>
        <v>0</v>
      </c>
      <c r="M106" s="51"/>
      <c r="N106" s="52">
        <f t="shared" si="58"/>
        <v>0</v>
      </c>
      <c r="O106" s="53"/>
      <c r="P106" s="52">
        <f t="shared" si="59"/>
        <v>0</v>
      </c>
      <c r="Q106" s="53">
        <v>17.89</v>
      </c>
      <c r="R106" s="52">
        <f t="shared" si="60"/>
        <v>2.5566599000000001</v>
      </c>
      <c r="S106" s="53"/>
      <c r="T106" s="52">
        <f t="shared" si="61"/>
        <v>0</v>
      </c>
      <c r="U106" s="53"/>
      <c r="V106" s="52">
        <f t="shared" si="62"/>
        <v>0</v>
      </c>
      <c r="W106" s="53"/>
      <c r="X106" s="52">
        <f t="shared" si="63"/>
        <v>0</v>
      </c>
      <c r="Y106" s="53"/>
      <c r="Z106" s="52">
        <f t="shared" si="49"/>
        <v>0</v>
      </c>
      <c r="AA106" s="53"/>
      <c r="AB106" s="52">
        <f t="shared" si="50"/>
        <v>0</v>
      </c>
      <c r="AC106" s="53">
        <v>17.89</v>
      </c>
      <c r="AD106" s="52">
        <f t="shared" si="51"/>
        <v>2.5566599000000001</v>
      </c>
      <c r="AE106" s="53"/>
      <c r="AF106" s="52">
        <f t="shared" si="74"/>
        <v>0</v>
      </c>
      <c r="AG106" s="53"/>
      <c r="AH106" s="52">
        <f t="shared" si="70"/>
        <v>0</v>
      </c>
      <c r="AI106" s="53"/>
      <c r="AJ106" s="52">
        <f t="shared" si="53"/>
        <v>0</v>
      </c>
      <c r="AK106" s="53"/>
      <c r="AL106" s="52">
        <f t="shared" si="54"/>
        <v>0</v>
      </c>
      <c r="AM106" s="53"/>
      <c r="AN106" s="52">
        <f t="shared" si="55"/>
        <v>0</v>
      </c>
      <c r="AO106" s="53"/>
      <c r="AP106" s="52">
        <f t="shared" si="56"/>
        <v>0</v>
      </c>
      <c r="AQ106" s="51"/>
      <c r="AR106" s="52">
        <f t="shared" si="57"/>
        <v>0</v>
      </c>
      <c r="AS106" s="51"/>
    </row>
    <row r="107" spans="1:45" ht="18.75">
      <c r="A107" s="58">
        <v>42</v>
      </c>
      <c r="B107" s="70" t="s">
        <v>81</v>
      </c>
      <c r="C107" s="79">
        <v>56.7</v>
      </c>
      <c r="D107" s="60">
        <f t="shared" si="77"/>
        <v>53.67</v>
      </c>
      <c r="E107" s="61">
        <f t="shared" si="68"/>
        <v>2.6835</v>
      </c>
      <c r="F107" s="61">
        <f>E107*C107/1000</f>
        <v>0.15215445</v>
      </c>
      <c r="G107" s="53">
        <v>17.89</v>
      </c>
      <c r="H107" s="52">
        <f t="shared" si="78"/>
        <v>1.0143630000000001</v>
      </c>
      <c r="I107" s="53"/>
      <c r="J107" s="52">
        <f t="shared" si="47"/>
        <v>0</v>
      </c>
      <c r="K107" s="51"/>
      <c r="L107" s="52">
        <f t="shared" si="48"/>
        <v>0</v>
      </c>
      <c r="M107" s="51"/>
      <c r="N107" s="52">
        <f t="shared" si="58"/>
        <v>0</v>
      </c>
      <c r="O107" s="53"/>
      <c r="P107" s="52">
        <f t="shared" si="59"/>
        <v>0</v>
      </c>
      <c r="Q107" s="53"/>
      <c r="R107" s="52">
        <f t="shared" si="60"/>
        <v>0</v>
      </c>
      <c r="S107" s="53"/>
      <c r="T107" s="52">
        <f t="shared" si="61"/>
        <v>0</v>
      </c>
      <c r="U107" s="53"/>
      <c r="V107" s="52">
        <f t="shared" si="62"/>
        <v>0</v>
      </c>
      <c r="W107" s="53">
        <v>17.89</v>
      </c>
      <c r="X107" s="52">
        <f t="shared" si="63"/>
        <v>1.0143630000000001</v>
      </c>
      <c r="Y107" s="53"/>
      <c r="Z107" s="52">
        <f t="shared" si="49"/>
        <v>0</v>
      </c>
      <c r="AA107" s="53"/>
      <c r="AB107" s="52">
        <f t="shared" si="50"/>
        <v>0</v>
      </c>
      <c r="AC107" s="53"/>
      <c r="AD107" s="52">
        <f t="shared" si="51"/>
        <v>0</v>
      </c>
      <c r="AE107" s="53"/>
      <c r="AF107" s="52">
        <f t="shared" si="74"/>
        <v>0</v>
      </c>
      <c r="AG107" s="53"/>
      <c r="AH107" s="52">
        <f t="shared" si="70"/>
        <v>0</v>
      </c>
      <c r="AI107" s="53"/>
      <c r="AJ107" s="52">
        <f t="shared" si="53"/>
        <v>0</v>
      </c>
      <c r="AK107" s="53"/>
      <c r="AL107" s="52">
        <f t="shared" si="54"/>
        <v>0</v>
      </c>
      <c r="AM107" s="53"/>
      <c r="AN107" s="52">
        <f t="shared" si="55"/>
        <v>0</v>
      </c>
      <c r="AO107" s="53"/>
      <c r="AP107" s="52">
        <f t="shared" si="56"/>
        <v>0</v>
      </c>
      <c r="AQ107" s="51">
        <v>17.89</v>
      </c>
      <c r="AR107" s="52">
        <f t="shared" si="57"/>
        <v>1.0143630000000001</v>
      </c>
      <c r="AS107" s="51"/>
    </row>
    <row r="108" spans="1:45" ht="18.75">
      <c r="A108" s="58">
        <v>43</v>
      </c>
      <c r="B108" s="70" t="s">
        <v>245</v>
      </c>
      <c r="C108" s="79">
        <v>151.04</v>
      </c>
      <c r="D108" s="60">
        <f t="shared" si="77"/>
        <v>0</v>
      </c>
      <c r="E108" s="61">
        <f t="shared" si="68"/>
        <v>0</v>
      </c>
      <c r="F108" s="61">
        <f t="shared" ref="F108:F119" si="79">E108*C108/1000</f>
        <v>0</v>
      </c>
      <c r="G108" s="53"/>
      <c r="H108" s="52">
        <f t="shared" si="78"/>
        <v>0</v>
      </c>
      <c r="I108" s="53"/>
      <c r="J108" s="52">
        <f t="shared" si="47"/>
        <v>0</v>
      </c>
      <c r="K108" s="51"/>
      <c r="L108" s="52">
        <f t="shared" si="48"/>
        <v>0</v>
      </c>
      <c r="M108" s="51"/>
      <c r="N108" s="52">
        <f t="shared" si="58"/>
        <v>0</v>
      </c>
      <c r="O108" s="52"/>
      <c r="P108" s="52">
        <f t="shared" si="59"/>
        <v>0</v>
      </c>
      <c r="Q108" s="53"/>
      <c r="R108" s="52">
        <f t="shared" si="60"/>
        <v>0</v>
      </c>
      <c r="S108" s="53"/>
      <c r="T108" s="52">
        <f t="shared" si="61"/>
        <v>0</v>
      </c>
      <c r="U108" s="67"/>
      <c r="V108" s="52">
        <f t="shared" si="62"/>
        <v>0</v>
      </c>
      <c r="W108" s="53"/>
      <c r="X108" s="52">
        <f t="shared" si="63"/>
        <v>0</v>
      </c>
      <c r="Y108" s="53"/>
      <c r="Z108" s="52">
        <f t="shared" si="49"/>
        <v>0</v>
      </c>
      <c r="AA108" s="53"/>
      <c r="AB108" s="52">
        <f t="shared" si="50"/>
        <v>0</v>
      </c>
      <c r="AC108" s="53"/>
      <c r="AD108" s="52">
        <f t="shared" si="51"/>
        <v>0</v>
      </c>
      <c r="AE108" s="53"/>
      <c r="AF108" s="52">
        <f t="shared" si="74"/>
        <v>0</v>
      </c>
      <c r="AG108" s="53"/>
      <c r="AH108" s="52">
        <f t="shared" si="70"/>
        <v>0</v>
      </c>
      <c r="AI108" s="53"/>
      <c r="AJ108" s="52">
        <f t="shared" si="53"/>
        <v>0</v>
      </c>
      <c r="AK108" s="53"/>
      <c r="AL108" s="52">
        <f t="shared" si="54"/>
        <v>0</v>
      </c>
      <c r="AM108" s="53"/>
      <c r="AN108" s="52">
        <f t="shared" si="55"/>
        <v>0</v>
      </c>
      <c r="AO108" s="53"/>
      <c r="AP108" s="52">
        <f t="shared" si="56"/>
        <v>0</v>
      </c>
      <c r="AQ108" s="51"/>
      <c r="AR108" s="52">
        <f t="shared" si="57"/>
        <v>0</v>
      </c>
      <c r="AS108" s="51"/>
    </row>
    <row r="109" spans="1:45" ht="18.75">
      <c r="A109" s="58">
        <v>44</v>
      </c>
      <c r="B109" s="70" t="s">
        <v>246</v>
      </c>
      <c r="C109" s="79">
        <v>429.72</v>
      </c>
      <c r="D109" s="60">
        <f t="shared" si="77"/>
        <v>80</v>
      </c>
      <c r="E109" s="61">
        <f t="shared" si="68"/>
        <v>4</v>
      </c>
      <c r="F109" s="61">
        <f t="shared" si="79"/>
        <v>1.7188800000000002</v>
      </c>
      <c r="G109" s="53"/>
      <c r="H109" s="52">
        <f t="shared" si="78"/>
        <v>0</v>
      </c>
      <c r="I109" s="53"/>
      <c r="J109" s="52">
        <f>I109*C109/1000</f>
        <v>0</v>
      </c>
      <c r="K109" s="51">
        <v>40</v>
      </c>
      <c r="L109" s="52">
        <f t="shared" si="48"/>
        <v>17.188800000000004</v>
      </c>
      <c r="M109" s="51"/>
      <c r="N109" s="52">
        <f t="shared" si="58"/>
        <v>0</v>
      </c>
      <c r="O109" s="52"/>
      <c r="P109" s="52">
        <f t="shared" si="59"/>
        <v>0</v>
      </c>
      <c r="Q109" s="53"/>
      <c r="R109" s="52">
        <f t="shared" si="60"/>
        <v>0</v>
      </c>
      <c r="S109" s="53"/>
      <c r="T109" s="52">
        <f t="shared" si="61"/>
        <v>0</v>
      </c>
      <c r="U109" s="67"/>
      <c r="V109" s="52">
        <f t="shared" si="62"/>
        <v>0</v>
      </c>
      <c r="W109" s="53"/>
      <c r="X109" s="52">
        <f t="shared" si="63"/>
        <v>0</v>
      </c>
      <c r="Y109" s="53"/>
      <c r="Z109" s="52">
        <f t="shared" si="49"/>
        <v>0</v>
      </c>
      <c r="AA109" s="53"/>
      <c r="AB109" s="52">
        <f t="shared" si="50"/>
        <v>0</v>
      </c>
      <c r="AC109" s="53"/>
      <c r="AD109" s="52">
        <f t="shared" si="51"/>
        <v>0</v>
      </c>
      <c r="AE109" s="53"/>
      <c r="AF109" s="52">
        <f t="shared" si="74"/>
        <v>0</v>
      </c>
      <c r="AG109" s="53"/>
      <c r="AH109" s="52">
        <f t="shared" si="70"/>
        <v>0</v>
      </c>
      <c r="AI109" s="53"/>
      <c r="AJ109" s="52">
        <f t="shared" si="53"/>
        <v>0</v>
      </c>
      <c r="AK109" s="53"/>
      <c r="AL109" s="52">
        <f t="shared" si="54"/>
        <v>0</v>
      </c>
      <c r="AM109" s="53">
        <v>40</v>
      </c>
      <c r="AN109" s="52">
        <f t="shared" si="55"/>
        <v>17.188800000000004</v>
      </c>
      <c r="AO109" s="53"/>
      <c r="AP109" s="52">
        <f t="shared" si="56"/>
        <v>0</v>
      </c>
      <c r="AQ109" s="51"/>
      <c r="AR109" s="52">
        <f t="shared" si="57"/>
        <v>0</v>
      </c>
      <c r="AS109" s="51"/>
    </row>
    <row r="110" spans="1:45" ht="34.5">
      <c r="A110" s="58">
        <v>45</v>
      </c>
      <c r="B110" s="70" t="s">
        <v>266</v>
      </c>
      <c r="C110" s="79">
        <v>172.7</v>
      </c>
      <c r="D110" s="60">
        <f t="shared" si="77"/>
        <v>119.48</v>
      </c>
      <c r="E110" s="61">
        <f t="shared" si="68"/>
        <v>5.9740000000000002</v>
      </c>
      <c r="F110" s="61">
        <f t="shared" si="79"/>
        <v>1.0317097999999998</v>
      </c>
      <c r="G110" s="53"/>
      <c r="H110" s="52">
        <f t="shared" si="78"/>
        <v>0</v>
      </c>
      <c r="I110" s="53">
        <v>119.48</v>
      </c>
      <c r="J110" s="52">
        <f>I110*C110/1000</f>
        <v>20.634195999999999</v>
      </c>
      <c r="K110" s="51"/>
      <c r="L110" s="52">
        <f t="shared" si="48"/>
        <v>0</v>
      </c>
      <c r="M110" s="51"/>
      <c r="N110" s="52">
        <f t="shared" si="58"/>
        <v>0</v>
      </c>
      <c r="O110" s="52"/>
      <c r="P110" s="52">
        <f t="shared" si="59"/>
        <v>0</v>
      </c>
      <c r="Q110" s="53"/>
      <c r="R110" s="52">
        <f t="shared" si="60"/>
        <v>0</v>
      </c>
      <c r="S110" s="53"/>
      <c r="T110" s="52">
        <f t="shared" si="61"/>
        <v>0</v>
      </c>
      <c r="U110" s="53"/>
      <c r="V110" s="52">
        <f t="shared" si="62"/>
        <v>0</v>
      </c>
      <c r="W110" s="53"/>
      <c r="X110" s="52">
        <f t="shared" si="63"/>
        <v>0</v>
      </c>
      <c r="Y110" s="53"/>
      <c r="Z110" s="52">
        <f t="shared" si="49"/>
        <v>0</v>
      </c>
      <c r="AA110" s="53"/>
      <c r="AB110" s="52">
        <f t="shared" si="50"/>
        <v>0</v>
      </c>
      <c r="AC110" s="53"/>
      <c r="AD110" s="52">
        <f t="shared" si="51"/>
        <v>0</v>
      </c>
      <c r="AE110" s="53"/>
      <c r="AF110" s="52">
        <f t="shared" si="74"/>
        <v>0</v>
      </c>
      <c r="AG110" s="53"/>
      <c r="AH110" s="52">
        <f t="shared" si="70"/>
        <v>0</v>
      </c>
      <c r="AI110" s="53"/>
      <c r="AJ110" s="52">
        <f t="shared" si="53"/>
        <v>0</v>
      </c>
      <c r="AK110" s="53"/>
      <c r="AL110" s="52">
        <f t="shared" si="54"/>
        <v>0</v>
      </c>
      <c r="AM110" s="53"/>
      <c r="AN110" s="52">
        <f t="shared" si="55"/>
        <v>0</v>
      </c>
      <c r="AO110" s="53"/>
      <c r="AP110" s="52">
        <f t="shared" si="56"/>
        <v>0</v>
      </c>
      <c r="AQ110" s="51"/>
      <c r="AR110" s="52">
        <f t="shared" si="57"/>
        <v>0</v>
      </c>
      <c r="AS110" s="51"/>
    </row>
    <row r="111" spans="1:45" ht="18.75">
      <c r="A111" s="58">
        <v>46</v>
      </c>
      <c r="B111" s="70" t="s">
        <v>96</v>
      </c>
      <c r="C111" s="79">
        <v>137.25</v>
      </c>
      <c r="D111" s="60">
        <f t="shared" si="77"/>
        <v>600</v>
      </c>
      <c r="E111" s="61">
        <f t="shared" si="68"/>
        <v>30</v>
      </c>
      <c r="F111" s="61">
        <f t="shared" si="79"/>
        <v>4.1174999999999997</v>
      </c>
      <c r="G111" s="53"/>
      <c r="H111" s="52">
        <f t="shared" si="78"/>
        <v>0</v>
      </c>
      <c r="I111" s="53"/>
      <c r="J111" s="52">
        <f>I111*C111/1000</f>
        <v>0</v>
      </c>
      <c r="K111" s="51"/>
      <c r="L111" s="52">
        <f t="shared" si="48"/>
        <v>0</v>
      </c>
      <c r="M111" s="51"/>
      <c r="N111" s="52">
        <f t="shared" si="58"/>
        <v>0</v>
      </c>
      <c r="O111" s="52"/>
      <c r="P111" s="52">
        <f t="shared" si="59"/>
        <v>0</v>
      </c>
      <c r="Q111" s="53"/>
      <c r="R111" s="52">
        <f t="shared" si="60"/>
        <v>0</v>
      </c>
      <c r="S111" s="53"/>
      <c r="T111" s="52">
        <f t="shared" si="61"/>
        <v>0</v>
      </c>
      <c r="U111" s="53">
        <v>200</v>
      </c>
      <c r="V111" s="52">
        <f t="shared" si="62"/>
        <v>27.45</v>
      </c>
      <c r="W111" s="53"/>
      <c r="X111" s="52">
        <f t="shared" si="63"/>
        <v>0</v>
      </c>
      <c r="Y111" s="53"/>
      <c r="Z111" s="52">
        <f t="shared" si="49"/>
        <v>0</v>
      </c>
      <c r="AA111" s="53">
        <v>200</v>
      </c>
      <c r="AB111" s="52">
        <f t="shared" si="50"/>
        <v>27.45</v>
      </c>
      <c r="AC111" s="53"/>
      <c r="AD111" s="52">
        <f t="shared" si="51"/>
        <v>0</v>
      </c>
      <c r="AE111" s="53"/>
      <c r="AF111" s="52">
        <f t="shared" si="74"/>
        <v>0</v>
      </c>
      <c r="AG111" s="53"/>
      <c r="AH111" s="52">
        <f t="shared" si="70"/>
        <v>0</v>
      </c>
      <c r="AI111" s="53"/>
      <c r="AJ111" s="52">
        <f>AI111*C111/1000</f>
        <v>0</v>
      </c>
      <c r="AK111" s="53"/>
      <c r="AL111" s="52">
        <f t="shared" si="54"/>
        <v>0</v>
      </c>
      <c r="AM111" s="53"/>
      <c r="AN111" s="52">
        <f t="shared" si="55"/>
        <v>0</v>
      </c>
      <c r="AO111" s="53"/>
      <c r="AP111" s="52">
        <f t="shared" si="56"/>
        <v>0</v>
      </c>
      <c r="AQ111" s="51">
        <v>200</v>
      </c>
      <c r="AR111" s="52">
        <f t="shared" si="57"/>
        <v>27.45</v>
      </c>
      <c r="AS111" s="51"/>
    </row>
    <row r="112" spans="1:45" ht="18.75">
      <c r="A112" s="58">
        <v>47</v>
      </c>
      <c r="B112" s="70" t="s">
        <v>265</v>
      </c>
      <c r="C112" s="79">
        <v>338.77</v>
      </c>
      <c r="D112" s="60">
        <f t="shared" si="77"/>
        <v>300</v>
      </c>
      <c r="E112" s="61">
        <f>D112/20</f>
        <v>15</v>
      </c>
      <c r="F112" s="61">
        <f t="shared" si="79"/>
        <v>5.0815499999999991</v>
      </c>
      <c r="G112" s="53"/>
      <c r="H112" s="52">
        <f t="shared" si="78"/>
        <v>0</v>
      </c>
      <c r="I112" s="53">
        <v>100</v>
      </c>
      <c r="J112" s="52">
        <f>I112*C112/1000</f>
        <v>33.877000000000002</v>
      </c>
      <c r="K112" s="51"/>
      <c r="L112" s="52">
        <f t="shared" si="48"/>
        <v>0</v>
      </c>
      <c r="M112" s="51"/>
      <c r="N112" s="52">
        <f t="shared" si="58"/>
        <v>0</v>
      </c>
      <c r="O112" s="52"/>
      <c r="P112" s="52">
        <f t="shared" si="59"/>
        <v>0</v>
      </c>
      <c r="Q112" s="53"/>
      <c r="R112" s="52">
        <f t="shared" si="60"/>
        <v>0</v>
      </c>
      <c r="S112" s="53"/>
      <c r="T112" s="52">
        <f t="shared" si="61"/>
        <v>0</v>
      </c>
      <c r="U112" s="53"/>
      <c r="V112" s="52">
        <f t="shared" si="62"/>
        <v>0</v>
      </c>
      <c r="W112" s="53">
        <v>100</v>
      </c>
      <c r="X112" s="52">
        <f t="shared" si="63"/>
        <v>33.877000000000002</v>
      </c>
      <c r="Y112" s="53"/>
      <c r="Z112" s="52">
        <f t="shared" si="49"/>
        <v>0</v>
      </c>
      <c r="AA112" s="53"/>
      <c r="AB112" s="52">
        <f t="shared" si="50"/>
        <v>0</v>
      </c>
      <c r="AC112" s="53"/>
      <c r="AD112" s="52">
        <f t="shared" si="51"/>
        <v>0</v>
      </c>
      <c r="AE112" s="53"/>
      <c r="AF112" s="52">
        <f t="shared" si="74"/>
        <v>0</v>
      </c>
      <c r="AG112" s="53">
        <v>100</v>
      </c>
      <c r="AH112" s="52">
        <f t="shared" si="70"/>
        <v>33.877000000000002</v>
      </c>
      <c r="AI112" s="53"/>
      <c r="AJ112" s="52">
        <f>AI112*C112/1000</f>
        <v>0</v>
      </c>
      <c r="AK112" s="53"/>
      <c r="AL112" s="52">
        <f t="shared" si="54"/>
        <v>0</v>
      </c>
      <c r="AM112" s="53"/>
      <c r="AN112" s="52">
        <f t="shared" si="55"/>
        <v>0</v>
      </c>
      <c r="AO112" s="53"/>
      <c r="AP112" s="52">
        <f t="shared" si="56"/>
        <v>0</v>
      </c>
      <c r="AQ112" s="51"/>
      <c r="AR112" s="52">
        <f t="shared" si="57"/>
        <v>0</v>
      </c>
      <c r="AS112" s="51"/>
    </row>
    <row r="113" spans="1:45" ht="18.75">
      <c r="A113" s="58">
        <v>48</v>
      </c>
      <c r="B113" s="70" t="s">
        <v>128</v>
      </c>
      <c r="C113" s="79">
        <v>90.08</v>
      </c>
      <c r="D113" s="60">
        <f t="shared" si="77"/>
        <v>115</v>
      </c>
      <c r="E113" s="61">
        <f t="shared" ref="E113:E119" si="80">D113/20</f>
        <v>5.75</v>
      </c>
      <c r="F113" s="61">
        <f t="shared" si="79"/>
        <v>0.51796000000000009</v>
      </c>
      <c r="G113" s="53"/>
      <c r="H113" s="52">
        <f t="shared" si="78"/>
        <v>0</v>
      </c>
      <c r="I113" s="53"/>
      <c r="J113" s="52">
        <f t="shared" ref="J113:J119" si="81">I113*C113/1000</f>
        <v>0</v>
      </c>
      <c r="K113" s="51"/>
      <c r="L113" s="52">
        <f t="shared" si="48"/>
        <v>0</v>
      </c>
      <c r="M113" s="51"/>
      <c r="N113" s="52">
        <f t="shared" si="58"/>
        <v>0</v>
      </c>
      <c r="O113" s="53"/>
      <c r="P113" s="52">
        <f t="shared" si="59"/>
        <v>0</v>
      </c>
      <c r="Q113" s="53"/>
      <c r="R113" s="52">
        <f t="shared" si="60"/>
        <v>0</v>
      </c>
      <c r="S113" s="53"/>
      <c r="T113" s="52">
        <f t="shared" si="61"/>
        <v>0</v>
      </c>
      <c r="U113" s="53">
        <v>65</v>
      </c>
      <c r="V113" s="52">
        <f t="shared" si="62"/>
        <v>5.8552</v>
      </c>
      <c r="W113" s="53"/>
      <c r="X113" s="52">
        <f t="shared" si="63"/>
        <v>0</v>
      </c>
      <c r="Y113" s="53"/>
      <c r="Z113" s="52">
        <f t="shared" si="49"/>
        <v>0</v>
      </c>
      <c r="AA113" s="51">
        <v>25</v>
      </c>
      <c r="AB113" s="52">
        <f t="shared" si="50"/>
        <v>2.2519999999999998</v>
      </c>
      <c r="AC113" s="53"/>
      <c r="AD113" s="52">
        <f t="shared" si="51"/>
        <v>0</v>
      </c>
      <c r="AE113" s="53"/>
      <c r="AF113" s="52">
        <f t="shared" si="74"/>
        <v>0</v>
      </c>
      <c r="AG113" s="53"/>
      <c r="AH113" s="52">
        <f t="shared" si="70"/>
        <v>0</v>
      </c>
      <c r="AI113" s="53"/>
      <c r="AJ113" s="52">
        <f t="shared" ref="AJ113:AJ119" si="82">AI113*C113/1000</f>
        <v>0</v>
      </c>
      <c r="AK113" s="53"/>
      <c r="AL113" s="52">
        <f t="shared" si="54"/>
        <v>0</v>
      </c>
      <c r="AM113" s="53"/>
      <c r="AN113" s="52">
        <f t="shared" si="55"/>
        <v>0</v>
      </c>
      <c r="AO113" s="53"/>
      <c r="AP113" s="52">
        <f t="shared" si="56"/>
        <v>0</v>
      </c>
      <c r="AQ113" s="51">
        <v>25</v>
      </c>
      <c r="AR113" s="52">
        <f t="shared" si="57"/>
        <v>2.2519999999999998</v>
      </c>
      <c r="AS113" s="51"/>
    </row>
    <row r="114" spans="1:45" ht="18.75">
      <c r="A114" s="58">
        <v>49</v>
      </c>
      <c r="B114" s="70" t="s">
        <v>100</v>
      </c>
      <c r="C114" s="79">
        <v>64.47</v>
      </c>
      <c r="D114" s="60">
        <f t="shared" si="77"/>
        <v>1200</v>
      </c>
      <c r="E114" s="61">
        <f t="shared" si="80"/>
        <v>60</v>
      </c>
      <c r="F114" s="61">
        <f t="shared" si="79"/>
        <v>3.8681999999999999</v>
      </c>
      <c r="G114" s="53"/>
      <c r="H114" s="52">
        <f t="shared" si="78"/>
        <v>0</v>
      </c>
      <c r="I114" s="53"/>
      <c r="J114" s="52">
        <f t="shared" si="81"/>
        <v>0</v>
      </c>
      <c r="K114" s="51"/>
      <c r="L114" s="52">
        <f t="shared" si="48"/>
        <v>0</v>
      </c>
      <c r="M114" s="51"/>
      <c r="N114" s="52">
        <f t="shared" si="58"/>
        <v>0</v>
      </c>
      <c r="O114" s="53">
        <v>300</v>
      </c>
      <c r="P114" s="52">
        <f t="shared" si="59"/>
        <v>19.341000000000001</v>
      </c>
      <c r="Q114" s="53"/>
      <c r="R114" s="52">
        <f t="shared" si="60"/>
        <v>0</v>
      </c>
      <c r="S114" s="53"/>
      <c r="T114" s="52">
        <f t="shared" si="61"/>
        <v>0</v>
      </c>
      <c r="U114" s="53">
        <v>300</v>
      </c>
      <c r="V114" s="52">
        <f t="shared" si="62"/>
        <v>19.341000000000001</v>
      </c>
      <c r="W114" s="53"/>
      <c r="X114" s="52">
        <f t="shared" si="63"/>
        <v>0</v>
      </c>
      <c r="Y114" s="53"/>
      <c r="Z114" s="52">
        <f t="shared" si="49"/>
        <v>0</v>
      </c>
      <c r="AA114" s="53"/>
      <c r="AB114" s="52">
        <f t="shared" si="50"/>
        <v>0</v>
      </c>
      <c r="AC114" s="53"/>
      <c r="AD114" s="52">
        <f t="shared" si="51"/>
        <v>0</v>
      </c>
      <c r="AE114" s="53">
        <v>300</v>
      </c>
      <c r="AF114" s="52">
        <f t="shared" si="74"/>
        <v>19.341000000000001</v>
      </c>
      <c r="AG114" s="53"/>
      <c r="AH114" s="52">
        <f t="shared" si="70"/>
        <v>0</v>
      </c>
      <c r="AI114" s="53"/>
      <c r="AJ114" s="52">
        <f t="shared" si="82"/>
        <v>0</v>
      </c>
      <c r="AK114" s="53"/>
      <c r="AL114" s="52">
        <f t="shared" si="54"/>
        <v>0</v>
      </c>
      <c r="AM114" s="53"/>
      <c r="AN114" s="52">
        <f t="shared" si="55"/>
        <v>0</v>
      </c>
      <c r="AO114" s="53">
        <v>300</v>
      </c>
      <c r="AP114" s="52">
        <f t="shared" si="56"/>
        <v>19.341000000000001</v>
      </c>
      <c r="AQ114" s="51"/>
      <c r="AR114" s="52">
        <f t="shared" si="57"/>
        <v>0</v>
      </c>
      <c r="AS114" s="51"/>
    </row>
    <row r="115" spans="1:45" ht="18.75">
      <c r="A115" s="58">
        <v>50</v>
      </c>
      <c r="B115" s="70" t="s">
        <v>180</v>
      </c>
      <c r="C115" s="79">
        <v>972.75</v>
      </c>
      <c r="D115" s="60">
        <f t="shared" si="77"/>
        <v>2.6</v>
      </c>
      <c r="E115" s="61">
        <f t="shared" si="80"/>
        <v>0.13</v>
      </c>
      <c r="F115" s="61">
        <f t="shared" si="79"/>
        <v>0.1264575</v>
      </c>
      <c r="G115" s="53">
        <v>1.2</v>
      </c>
      <c r="H115" s="52">
        <f t="shared" si="78"/>
        <v>1.1673</v>
      </c>
      <c r="I115" s="53"/>
      <c r="J115" s="52">
        <f t="shared" si="81"/>
        <v>0</v>
      </c>
      <c r="K115" s="51"/>
      <c r="L115" s="52">
        <f t="shared" si="48"/>
        <v>0</v>
      </c>
      <c r="M115" s="51"/>
      <c r="N115" s="52">
        <f t="shared" si="58"/>
        <v>0</v>
      </c>
      <c r="O115" s="53"/>
      <c r="P115" s="52">
        <f t="shared" si="59"/>
        <v>0</v>
      </c>
      <c r="Q115" s="53"/>
      <c r="R115" s="52">
        <f t="shared" si="60"/>
        <v>0</v>
      </c>
      <c r="S115" s="53"/>
      <c r="T115" s="52">
        <f t="shared" si="61"/>
        <v>0</v>
      </c>
      <c r="U115" s="53"/>
      <c r="V115" s="52">
        <f t="shared" si="62"/>
        <v>0</v>
      </c>
      <c r="W115" s="53">
        <v>1.2</v>
      </c>
      <c r="X115" s="52">
        <f t="shared" si="63"/>
        <v>1.1673</v>
      </c>
      <c r="Y115" s="53"/>
      <c r="Z115" s="52">
        <f t="shared" si="49"/>
        <v>0</v>
      </c>
      <c r="AA115" s="53"/>
      <c r="AB115" s="52">
        <f t="shared" si="50"/>
        <v>0</v>
      </c>
      <c r="AC115" s="53"/>
      <c r="AD115" s="52">
        <f t="shared" si="51"/>
        <v>0</v>
      </c>
      <c r="AE115" s="53"/>
      <c r="AF115" s="52">
        <f t="shared" si="74"/>
        <v>0</v>
      </c>
      <c r="AG115" s="53"/>
      <c r="AH115" s="52">
        <f t="shared" si="70"/>
        <v>0</v>
      </c>
      <c r="AI115" s="53"/>
      <c r="AJ115" s="52">
        <f t="shared" si="82"/>
        <v>0</v>
      </c>
      <c r="AK115" s="53">
        <v>0.2</v>
      </c>
      <c r="AL115" s="52">
        <f t="shared" si="54"/>
        <v>0.19455</v>
      </c>
      <c r="AM115" s="53"/>
      <c r="AN115" s="52">
        <f t="shared" si="55"/>
        <v>0</v>
      </c>
      <c r="AO115" s="53"/>
      <c r="AP115" s="52">
        <f t="shared" si="56"/>
        <v>0</v>
      </c>
      <c r="AQ115" s="51"/>
      <c r="AR115" s="52">
        <f t="shared" si="57"/>
        <v>0</v>
      </c>
      <c r="AS115" s="51"/>
    </row>
    <row r="116" spans="1:45" ht="18.75">
      <c r="A116" s="58">
        <v>51</v>
      </c>
      <c r="B116" s="70" t="s">
        <v>182</v>
      </c>
      <c r="C116" s="79">
        <v>1022</v>
      </c>
      <c r="D116" s="60">
        <f t="shared" si="77"/>
        <v>0.4</v>
      </c>
      <c r="E116" s="61">
        <f t="shared" si="80"/>
        <v>0.02</v>
      </c>
      <c r="F116" s="61">
        <f t="shared" si="79"/>
        <v>2.044E-2</v>
      </c>
      <c r="G116" s="53"/>
      <c r="H116" s="52">
        <f t="shared" si="78"/>
        <v>0</v>
      </c>
      <c r="I116" s="53"/>
      <c r="J116" s="52">
        <f t="shared" si="81"/>
        <v>0</v>
      </c>
      <c r="K116" s="51"/>
      <c r="L116" s="52">
        <f t="shared" si="48"/>
        <v>0</v>
      </c>
      <c r="M116" s="51"/>
      <c r="N116" s="52">
        <f t="shared" si="58"/>
        <v>0</v>
      </c>
      <c r="O116" s="53"/>
      <c r="P116" s="52">
        <f t="shared" si="59"/>
        <v>0</v>
      </c>
      <c r="Q116" s="53"/>
      <c r="R116" s="52">
        <f t="shared" si="60"/>
        <v>0</v>
      </c>
      <c r="S116" s="53"/>
      <c r="T116" s="52">
        <f t="shared" si="61"/>
        <v>0</v>
      </c>
      <c r="U116" s="53"/>
      <c r="V116" s="52">
        <f t="shared" si="62"/>
        <v>0</v>
      </c>
      <c r="W116" s="53"/>
      <c r="X116" s="52">
        <f t="shared" si="63"/>
        <v>0</v>
      </c>
      <c r="Y116" s="53"/>
      <c r="Z116" s="52">
        <f t="shared" si="49"/>
        <v>0</v>
      </c>
      <c r="AA116" s="53"/>
      <c r="AB116" s="52">
        <f t="shared" si="50"/>
        <v>0</v>
      </c>
      <c r="AC116" s="53"/>
      <c r="AD116" s="52">
        <f t="shared" si="51"/>
        <v>0</v>
      </c>
      <c r="AE116" s="53"/>
      <c r="AF116" s="52">
        <f t="shared" si="74"/>
        <v>0</v>
      </c>
      <c r="AG116" s="53"/>
      <c r="AH116" s="52">
        <f t="shared" si="70"/>
        <v>0</v>
      </c>
      <c r="AI116" s="53"/>
      <c r="AJ116" s="52">
        <f t="shared" si="82"/>
        <v>0</v>
      </c>
      <c r="AK116" s="53">
        <v>0.4</v>
      </c>
      <c r="AL116" s="52">
        <f t="shared" si="54"/>
        <v>0.4088</v>
      </c>
      <c r="AM116" s="53"/>
      <c r="AN116" s="52">
        <f t="shared" si="55"/>
        <v>0</v>
      </c>
      <c r="AO116" s="53"/>
      <c r="AP116" s="52">
        <f t="shared" si="56"/>
        <v>0</v>
      </c>
      <c r="AQ116" s="51"/>
      <c r="AR116" s="52">
        <f t="shared" si="57"/>
        <v>0</v>
      </c>
      <c r="AS116" s="51"/>
    </row>
    <row r="117" spans="1:45" ht="18.75">
      <c r="A117" s="58">
        <v>52</v>
      </c>
      <c r="B117" s="59" t="s">
        <v>82</v>
      </c>
      <c r="C117" s="79">
        <v>954.41</v>
      </c>
      <c r="D117" s="60">
        <f t="shared" si="77"/>
        <v>0.67100000000000026</v>
      </c>
      <c r="E117" s="61">
        <f t="shared" si="80"/>
        <v>3.355000000000001E-2</v>
      </c>
      <c r="F117" s="61">
        <f t="shared" si="79"/>
        <v>3.202045550000001E-2</v>
      </c>
      <c r="G117" s="51">
        <v>0.03</v>
      </c>
      <c r="H117" s="52">
        <f t="shared" si="78"/>
        <v>2.8632299999999996E-2</v>
      </c>
      <c r="I117" s="51">
        <v>2.5000000000000001E-2</v>
      </c>
      <c r="J117" s="52">
        <f t="shared" si="81"/>
        <v>2.386025E-2</v>
      </c>
      <c r="K117" s="51">
        <v>0.03</v>
      </c>
      <c r="L117" s="52">
        <f t="shared" si="48"/>
        <v>2.8632299999999996E-2</v>
      </c>
      <c r="M117" s="51">
        <v>0.03</v>
      </c>
      <c r="N117" s="52">
        <f t="shared" si="58"/>
        <v>2.8632299999999996E-2</v>
      </c>
      <c r="O117" s="51">
        <v>0.05</v>
      </c>
      <c r="P117" s="52">
        <f t="shared" si="59"/>
        <v>4.7720499999999999E-2</v>
      </c>
      <c r="Q117" s="51">
        <v>4.2000000000000003E-2</v>
      </c>
      <c r="R117" s="52">
        <f t="shared" si="60"/>
        <v>4.0085219999999998E-2</v>
      </c>
      <c r="S117" s="51">
        <v>0.03</v>
      </c>
      <c r="T117" s="52">
        <f t="shared" si="61"/>
        <v>2.8632299999999996E-2</v>
      </c>
      <c r="U117" s="51">
        <v>0.04</v>
      </c>
      <c r="V117" s="52">
        <f t="shared" si="62"/>
        <v>3.8176399999999999E-2</v>
      </c>
      <c r="W117" s="51">
        <v>0.03</v>
      </c>
      <c r="X117" s="52">
        <f t="shared" si="63"/>
        <v>2.8632299999999996E-2</v>
      </c>
      <c r="Y117" s="51">
        <v>0.03</v>
      </c>
      <c r="Z117" s="52">
        <f t="shared" si="49"/>
        <v>2.8632299999999996E-2</v>
      </c>
      <c r="AA117" s="51">
        <v>0.03</v>
      </c>
      <c r="AB117" s="52">
        <f t="shared" si="50"/>
        <v>2.8632299999999996E-2</v>
      </c>
      <c r="AC117" s="51">
        <v>0.03</v>
      </c>
      <c r="AD117" s="52">
        <f t="shared" si="51"/>
        <v>2.8632299999999996E-2</v>
      </c>
      <c r="AE117" s="51">
        <v>0.03</v>
      </c>
      <c r="AF117" s="52">
        <f t="shared" si="74"/>
        <v>2.8632299999999996E-2</v>
      </c>
      <c r="AG117" s="51">
        <v>0.03</v>
      </c>
      <c r="AH117" s="52">
        <f t="shared" si="70"/>
        <v>2.8632299999999996E-2</v>
      </c>
      <c r="AI117" s="51">
        <v>0.03</v>
      </c>
      <c r="AJ117" s="52">
        <f t="shared" si="82"/>
        <v>2.8632299999999996E-2</v>
      </c>
      <c r="AK117" s="51">
        <v>0.03</v>
      </c>
      <c r="AL117" s="52">
        <f t="shared" si="54"/>
        <v>2.8632299999999996E-2</v>
      </c>
      <c r="AM117" s="51">
        <v>0.04</v>
      </c>
      <c r="AN117" s="52">
        <f t="shared" si="55"/>
        <v>3.8176399999999999E-2</v>
      </c>
      <c r="AO117" s="51">
        <v>4.2000000000000003E-2</v>
      </c>
      <c r="AP117" s="52">
        <f t="shared" si="56"/>
        <v>4.0085219999999998E-2</v>
      </c>
      <c r="AQ117" s="51">
        <v>4.2000000000000003E-2</v>
      </c>
      <c r="AR117" s="52">
        <f t="shared" si="57"/>
        <v>4.0085219999999998E-2</v>
      </c>
      <c r="AS117" s="51">
        <v>0.03</v>
      </c>
    </row>
    <row r="118" spans="1:45" ht="18.75">
      <c r="A118" s="58">
        <v>53</v>
      </c>
      <c r="B118" s="62" t="s">
        <v>83</v>
      </c>
      <c r="C118" s="79">
        <v>492.53</v>
      </c>
      <c r="D118" s="60">
        <f t="shared" si="77"/>
        <v>3.6400000000000006</v>
      </c>
      <c r="E118" s="61">
        <f t="shared" si="80"/>
        <v>0.18200000000000002</v>
      </c>
      <c r="F118" s="61">
        <f t="shared" si="79"/>
        <v>8.9640460000000005E-2</v>
      </c>
      <c r="G118" s="53">
        <v>0.1</v>
      </c>
      <c r="H118" s="52">
        <f t="shared" si="78"/>
        <v>4.9252999999999998E-2</v>
      </c>
      <c r="I118" s="51"/>
      <c r="J118" s="52">
        <f t="shared" si="81"/>
        <v>0</v>
      </c>
      <c r="K118" s="51">
        <v>2</v>
      </c>
      <c r="L118" s="52">
        <f t="shared" si="48"/>
        <v>0.98505999999999994</v>
      </c>
      <c r="M118" s="51"/>
      <c r="N118" s="52">
        <f t="shared" si="58"/>
        <v>0</v>
      </c>
      <c r="O118" s="51"/>
      <c r="P118" s="52">
        <f t="shared" si="59"/>
        <v>0</v>
      </c>
      <c r="Q118" s="51">
        <v>0.1</v>
      </c>
      <c r="R118" s="52">
        <f t="shared" si="60"/>
        <v>4.9252999999999998E-2</v>
      </c>
      <c r="S118" s="51"/>
      <c r="T118" s="52">
        <f t="shared" si="61"/>
        <v>0</v>
      </c>
      <c r="U118" s="51"/>
      <c r="V118" s="52">
        <f t="shared" si="62"/>
        <v>0</v>
      </c>
      <c r="W118" s="51">
        <v>0.1</v>
      </c>
      <c r="X118" s="52">
        <f t="shared" si="63"/>
        <v>4.9252999999999998E-2</v>
      </c>
      <c r="Y118" s="51">
        <v>0.12</v>
      </c>
      <c r="Z118" s="52">
        <f t="shared" si="49"/>
        <v>5.9103599999999992E-2</v>
      </c>
      <c r="AA118" s="51">
        <v>0.1</v>
      </c>
      <c r="AB118" s="52">
        <f t="shared" si="50"/>
        <v>4.9252999999999998E-2</v>
      </c>
      <c r="AC118" s="51">
        <v>0.1</v>
      </c>
      <c r="AD118" s="52">
        <f t="shared" si="51"/>
        <v>4.9252999999999998E-2</v>
      </c>
      <c r="AE118" s="51">
        <v>0.16</v>
      </c>
      <c r="AF118" s="52">
        <f t="shared" si="74"/>
        <v>7.8804799999999994E-2</v>
      </c>
      <c r="AG118" s="51">
        <v>0.12</v>
      </c>
      <c r="AH118" s="52">
        <f t="shared" si="70"/>
        <v>5.9103599999999992E-2</v>
      </c>
      <c r="AI118" s="51"/>
      <c r="AJ118" s="52">
        <f t="shared" si="82"/>
        <v>0</v>
      </c>
      <c r="AK118" s="51"/>
      <c r="AL118" s="52">
        <f t="shared" si="54"/>
        <v>0</v>
      </c>
      <c r="AM118" s="51">
        <v>0.2</v>
      </c>
      <c r="AN118" s="52">
        <f t="shared" si="55"/>
        <v>9.8505999999999996E-2</v>
      </c>
      <c r="AO118" s="51">
        <v>0.28000000000000003</v>
      </c>
      <c r="AP118" s="52">
        <f t="shared" si="56"/>
        <v>0.13790839999999999</v>
      </c>
      <c r="AQ118" s="51">
        <v>0.26</v>
      </c>
      <c r="AR118" s="52">
        <f t="shared" si="57"/>
        <v>0.1280578</v>
      </c>
      <c r="AS118" s="51"/>
    </row>
    <row r="119" spans="1:45" ht="18.75">
      <c r="A119" s="58">
        <v>54</v>
      </c>
      <c r="B119" s="62" t="s">
        <v>84</v>
      </c>
      <c r="C119" s="79">
        <v>664.92</v>
      </c>
      <c r="D119" s="60">
        <f t="shared" si="77"/>
        <v>3.0600000000000005</v>
      </c>
      <c r="E119" s="61">
        <f t="shared" si="80"/>
        <v>0.15300000000000002</v>
      </c>
      <c r="F119" s="61">
        <f t="shared" si="79"/>
        <v>0.10173276000000002</v>
      </c>
      <c r="G119" s="53">
        <v>0.12</v>
      </c>
      <c r="H119" s="52">
        <f t="shared" si="78"/>
        <v>7.9790399999999997E-2</v>
      </c>
      <c r="I119" s="51">
        <v>0.12</v>
      </c>
      <c r="J119" s="52">
        <f t="shared" si="81"/>
        <v>7.9790399999999997E-2</v>
      </c>
      <c r="K119" s="51">
        <v>0.12</v>
      </c>
      <c r="L119" s="52">
        <f t="shared" si="48"/>
        <v>7.9790399999999997E-2</v>
      </c>
      <c r="M119" s="51">
        <v>0.12</v>
      </c>
      <c r="N119" s="52">
        <f t="shared" si="58"/>
        <v>7.9790399999999997E-2</v>
      </c>
      <c r="O119" s="51">
        <v>0.12</v>
      </c>
      <c r="P119" s="52">
        <f t="shared" si="59"/>
        <v>7.9790399999999997E-2</v>
      </c>
      <c r="Q119" s="51">
        <v>0.12</v>
      </c>
      <c r="R119" s="52">
        <f t="shared" si="60"/>
        <v>7.9790399999999997E-2</v>
      </c>
      <c r="S119" s="51">
        <v>0.12</v>
      </c>
      <c r="T119" s="52">
        <f t="shared" si="61"/>
        <v>7.9790399999999997E-2</v>
      </c>
      <c r="U119" s="51">
        <v>0.36</v>
      </c>
      <c r="V119" s="52">
        <f t="shared" si="62"/>
        <v>0.23937119999999998</v>
      </c>
      <c r="W119" s="51">
        <v>0.12</v>
      </c>
      <c r="X119" s="52">
        <f t="shared" si="63"/>
        <v>7.9790399999999997E-2</v>
      </c>
      <c r="Y119" s="51">
        <v>0.12</v>
      </c>
      <c r="Z119" s="52">
        <f t="shared" si="49"/>
        <v>7.9790399999999997E-2</v>
      </c>
      <c r="AA119" s="51">
        <v>0.12</v>
      </c>
      <c r="AB119" s="52">
        <f t="shared" si="50"/>
        <v>7.9790399999999997E-2</v>
      </c>
      <c r="AC119" s="51">
        <v>0.23</v>
      </c>
      <c r="AD119" s="52">
        <f t="shared" si="51"/>
        <v>0.1529316</v>
      </c>
      <c r="AE119" s="51">
        <v>0.12</v>
      </c>
      <c r="AF119" s="52">
        <f t="shared" si="74"/>
        <v>7.9790399999999997E-2</v>
      </c>
      <c r="AG119" s="51">
        <v>0.32</v>
      </c>
      <c r="AH119" s="52">
        <f t="shared" si="70"/>
        <v>0.21277439999999997</v>
      </c>
      <c r="AI119" s="51">
        <v>0.12</v>
      </c>
      <c r="AJ119" s="52">
        <f t="shared" si="82"/>
        <v>7.9790399999999997E-2</v>
      </c>
      <c r="AK119" s="51">
        <v>0.12</v>
      </c>
      <c r="AL119" s="52">
        <f t="shared" si="54"/>
        <v>7.9790399999999997E-2</v>
      </c>
      <c r="AM119" s="51">
        <v>0.12</v>
      </c>
      <c r="AN119" s="52">
        <f t="shared" si="55"/>
        <v>7.9790399999999997E-2</v>
      </c>
      <c r="AO119" s="51">
        <v>0.12</v>
      </c>
      <c r="AP119" s="52">
        <f t="shared" si="56"/>
        <v>7.9790399999999997E-2</v>
      </c>
      <c r="AQ119" s="51">
        <v>0.12</v>
      </c>
      <c r="AR119" s="52">
        <f t="shared" si="57"/>
        <v>7.9790399999999997E-2</v>
      </c>
      <c r="AS119" s="51">
        <v>0.23</v>
      </c>
    </row>
  </sheetData>
  <pageMargins left="0.23622047244094491" right="0.23622047244094491" top="0" bottom="0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114"/>
  <sheetViews>
    <sheetView tabSelected="1" topLeftCell="A79" workbookViewId="0">
      <selection activeCell="AU86" sqref="AU86"/>
    </sheetView>
  </sheetViews>
  <sheetFormatPr defaultRowHeight="15"/>
  <cols>
    <col min="1" max="1" width="5.28515625" customWidth="1"/>
    <col min="2" max="2" width="42.140625" customWidth="1"/>
    <col min="3" max="3" width="9.140625" hidden="1" customWidth="1"/>
    <col min="4" max="4" width="15" hidden="1" customWidth="1"/>
    <col min="5" max="5" width="15.85546875" hidden="1" customWidth="1"/>
    <col min="6" max="6" width="9.140625" hidden="1" customWidth="1"/>
    <col min="7" max="7" width="9.140625" customWidth="1"/>
    <col min="8" max="8" width="9.140625" hidden="1" customWidth="1"/>
    <col min="9" max="9" width="9.140625" customWidth="1"/>
    <col min="10" max="10" width="9.140625" hidden="1" customWidth="1"/>
    <col min="11" max="11" width="9.140625" customWidth="1"/>
    <col min="12" max="12" width="9.140625" hidden="1" customWidth="1"/>
    <col min="13" max="13" width="9.140625" customWidth="1"/>
    <col min="14" max="14" width="9.140625" hidden="1" customWidth="1"/>
    <col min="15" max="15" width="9.140625" customWidth="1"/>
    <col min="16" max="16" width="9.140625" hidden="1" customWidth="1"/>
    <col min="17" max="17" width="9.140625" customWidth="1"/>
    <col min="18" max="18" width="9.140625" hidden="1" customWidth="1"/>
    <col min="19" max="19" width="9.140625" customWidth="1"/>
    <col min="20" max="20" width="9.140625" hidden="1" customWidth="1"/>
    <col min="21" max="21" width="9.5703125" customWidth="1"/>
    <col min="22" max="22" width="9.140625" hidden="1" customWidth="1"/>
    <col min="23" max="23" width="9.140625" customWidth="1"/>
    <col min="24" max="24" width="9.140625" hidden="1" customWidth="1"/>
    <col min="25" max="25" width="9.140625" customWidth="1"/>
    <col min="26" max="26" width="9.140625" hidden="1" customWidth="1"/>
    <col min="27" max="27" width="9.140625" customWidth="1"/>
    <col min="28" max="28" width="9.140625" hidden="1" customWidth="1"/>
    <col min="29" max="29" width="9.140625" customWidth="1"/>
    <col min="30" max="30" width="9.140625" hidden="1" customWidth="1"/>
    <col min="31" max="31" width="9.140625" customWidth="1"/>
    <col min="32" max="32" width="9.140625" hidden="1" customWidth="1"/>
    <col min="33" max="33" width="9.140625" customWidth="1"/>
    <col min="34" max="34" width="9.140625" hidden="1" customWidth="1"/>
    <col min="35" max="35" width="9.140625" customWidth="1"/>
    <col min="36" max="36" width="9.140625" hidden="1" customWidth="1"/>
    <col min="37" max="37" width="9.140625" customWidth="1"/>
    <col min="38" max="38" width="9.140625" hidden="1" customWidth="1"/>
    <col min="39" max="39" width="9.140625" customWidth="1"/>
    <col min="40" max="40" width="9.140625" hidden="1" customWidth="1"/>
    <col min="41" max="41" width="9.140625" customWidth="1"/>
    <col min="42" max="42" width="9.140625" hidden="1" customWidth="1"/>
    <col min="43" max="43" width="9.140625" customWidth="1"/>
    <col min="44" max="44" width="9.140625" hidden="1" customWidth="1"/>
    <col min="45" max="45" width="9.140625" customWidth="1"/>
    <col min="46" max="46" width="9.140625" hidden="1" customWidth="1"/>
    <col min="47" max="47" width="11.28515625" customWidth="1"/>
    <col min="48" max="48" width="9.140625" customWidth="1"/>
  </cols>
  <sheetData>
    <row r="1" spans="1:50">
      <c r="F1" s="48" t="e">
        <f>SUM(#REF!+#REF!+#REF!+#REF!+#REF!+#REF!+#REF!+#REF!+#REF!+#REF!+#REF!+#REF!+#REF!+#REF!+#REF!+#REF!+#REF!+#REF!+#REF!+#REF!)/20</f>
        <v>#REF!</v>
      </c>
    </row>
    <row r="2" spans="1:50">
      <c r="P2" s="40"/>
      <c r="Q2" s="49" t="s">
        <v>32</v>
      </c>
      <c r="R2" s="40"/>
      <c r="S2" s="40"/>
    </row>
    <row r="3" spans="1:50">
      <c r="P3" s="40"/>
      <c r="Q3" s="49"/>
      <c r="R3" s="40"/>
      <c r="S3" s="40"/>
    </row>
    <row r="4" spans="1:50" ht="17.25">
      <c r="B4" t="s">
        <v>267</v>
      </c>
      <c r="P4" s="40"/>
      <c r="Q4" s="49"/>
      <c r="R4" s="40"/>
      <c r="S4" s="40"/>
      <c r="AX4" s="46"/>
    </row>
    <row r="5" spans="1:50" ht="15.75" customHeight="1">
      <c r="A5" s="55" t="s">
        <v>32</v>
      </c>
      <c r="B5" s="73" t="s">
        <v>33</v>
      </c>
      <c r="C5" s="56" t="s">
        <v>34</v>
      </c>
      <c r="D5" s="56" t="s">
        <v>35</v>
      </c>
      <c r="E5" s="56" t="s">
        <v>36</v>
      </c>
      <c r="F5" s="56"/>
      <c r="G5" s="57" t="s">
        <v>37</v>
      </c>
      <c r="H5" s="57" t="s">
        <v>38</v>
      </c>
      <c r="I5" s="57" t="s">
        <v>39</v>
      </c>
      <c r="J5" s="57" t="s">
        <v>38</v>
      </c>
      <c r="K5" s="57" t="s">
        <v>40</v>
      </c>
      <c r="L5" s="57" t="s">
        <v>38</v>
      </c>
      <c r="M5" s="57" t="s">
        <v>41</v>
      </c>
      <c r="N5" s="57" t="s">
        <v>38</v>
      </c>
      <c r="O5" s="57" t="s">
        <v>42</v>
      </c>
      <c r="P5" s="57" t="s">
        <v>38</v>
      </c>
      <c r="Q5" s="57" t="s">
        <v>43</v>
      </c>
      <c r="R5" s="57" t="s">
        <v>38</v>
      </c>
      <c r="S5" s="57" t="s">
        <v>44</v>
      </c>
      <c r="T5" s="57" t="s">
        <v>45</v>
      </c>
      <c r="U5" s="57" t="s">
        <v>46</v>
      </c>
      <c r="V5" s="57" t="s">
        <v>38</v>
      </c>
      <c r="W5" s="57" t="s">
        <v>47</v>
      </c>
      <c r="X5" s="57" t="s">
        <v>38</v>
      </c>
      <c r="Y5" s="57" t="s">
        <v>48</v>
      </c>
      <c r="Z5" s="57" t="s">
        <v>45</v>
      </c>
      <c r="AA5" s="57" t="s">
        <v>49</v>
      </c>
      <c r="AB5" s="57" t="s">
        <v>45</v>
      </c>
      <c r="AC5" s="57" t="s">
        <v>50</v>
      </c>
      <c r="AD5" s="57" t="s">
        <v>45</v>
      </c>
      <c r="AE5" s="57" t="s">
        <v>51</v>
      </c>
      <c r="AF5" s="57" t="s">
        <v>45</v>
      </c>
      <c r="AG5" s="57" t="s">
        <v>52</v>
      </c>
      <c r="AH5" s="57" t="s">
        <v>45</v>
      </c>
      <c r="AI5" s="57" t="s">
        <v>53</v>
      </c>
      <c r="AJ5" s="57" t="s">
        <v>38</v>
      </c>
      <c r="AK5" s="57" t="s">
        <v>54</v>
      </c>
      <c r="AL5" s="57" t="s">
        <v>45</v>
      </c>
      <c r="AM5" s="57" t="s">
        <v>55</v>
      </c>
      <c r="AN5" s="58" t="s">
        <v>45</v>
      </c>
      <c r="AO5" s="58" t="s">
        <v>56</v>
      </c>
      <c r="AP5" s="58" t="s">
        <v>38</v>
      </c>
      <c r="AQ5" s="58" t="s">
        <v>57</v>
      </c>
      <c r="AR5" s="58" t="s">
        <v>45</v>
      </c>
      <c r="AS5" s="58" t="s">
        <v>58</v>
      </c>
      <c r="AT5" s="58" t="s">
        <v>45</v>
      </c>
    </row>
    <row r="6" spans="1:50" ht="15" customHeight="1">
      <c r="A6" s="58">
        <v>1</v>
      </c>
      <c r="B6" s="70" t="s">
        <v>59</v>
      </c>
      <c r="C6" s="79">
        <v>65.290000000000006</v>
      </c>
      <c r="D6" s="60">
        <f t="shared" ref="D6:D41" si="0">SUM(G6+I6+K6+M6+O6+Q6+S6+U6+W6+Y6+AA6+AC6+AE6+AG6+AI6+AK6+AM6+AO6+AQ6+AS6)</f>
        <v>626.5</v>
      </c>
      <c r="E6" s="61">
        <f t="shared" ref="E6:E18" si="1">D6/20</f>
        <v>31.324999999999999</v>
      </c>
      <c r="F6" s="61">
        <f>E6*C6/1000</f>
        <v>2.0452092500000001</v>
      </c>
      <c r="G6" s="51">
        <v>20</v>
      </c>
      <c r="H6" s="52">
        <f t="shared" ref="H6:H25" si="2">G6*C6/1000</f>
        <v>1.3058000000000001</v>
      </c>
      <c r="I6" s="51">
        <v>30</v>
      </c>
      <c r="J6" s="52">
        <f t="shared" ref="J6:J57" si="3">I6*C6/1000</f>
        <v>1.9587000000000003</v>
      </c>
      <c r="K6" s="51">
        <v>20</v>
      </c>
      <c r="L6" s="52">
        <f t="shared" ref="L6:L57" si="4">K6*C6/1000</f>
        <v>1.3058000000000001</v>
      </c>
      <c r="M6" s="51">
        <v>30</v>
      </c>
      <c r="N6" s="52">
        <f>M6*C6/1000</f>
        <v>1.9587000000000003</v>
      </c>
      <c r="O6" s="51">
        <v>60</v>
      </c>
      <c r="P6" s="52">
        <f>O6*C6/1000</f>
        <v>3.9174000000000007</v>
      </c>
      <c r="Q6" s="51">
        <v>30</v>
      </c>
      <c r="R6" s="52">
        <f>Q6*C6/1000</f>
        <v>1.9587000000000003</v>
      </c>
      <c r="S6" s="51">
        <v>50</v>
      </c>
      <c r="T6" s="52">
        <f>S6*C6/1000</f>
        <v>3.2645000000000004</v>
      </c>
      <c r="U6" s="51">
        <v>45</v>
      </c>
      <c r="V6" s="52">
        <f>U6*C6/1000</f>
        <v>2.9380500000000001</v>
      </c>
      <c r="W6" s="51">
        <v>20</v>
      </c>
      <c r="X6" s="52">
        <f>W6*C6/1000</f>
        <v>1.3058000000000001</v>
      </c>
      <c r="Y6" s="51">
        <v>60</v>
      </c>
      <c r="Z6" s="52">
        <f t="shared" ref="Z6:Z57" si="5">Y6*C6/1000</f>
        <v>3.9174000000000007</v>
      </c>
      <c r="AA6" s="51">
        <v>20</v>
      </c>
      <c r="AB6" s="52">
        <f t="shared" ref="AB6:AB57" si="6">AA6*C6/1000</f>
        <v>1.3058000000000001</v>
      </c>
      <c r="AC6" s="51">
        <v>20</v>
      </c>
      <c r="AD6" s="52">
        <f t="shared" ref="AD6:AD57" si="7">AC6*C6/1000</f>
        <v>1.3058000000000001</v>
      </c>
      <c r="AE6" s="51">
        <v>30</v>
      </c>
      <c r="AF6" s="52">
        <f>AE6*C6/1000</f>
        <v>1.9587000000000003</v>
      </c>
      <c r="AG6" s="51">
        <v>29</v>
      </c>
      <c r="AH6" s="52">
        <f t="shared" ref="AH6:AH57" si="8">AG6*C6/1000</f>
        <v>1.89341</v>
      </c>
      <c r="AI6" s="51">
        <v>20</v>
      </c>
      <c r="AJ6" s="52">
        <f t="shared" ref="AJ6:AJ57" si="9">AI6*C6/1000</f>
        <v>1.3058000000000001</v>
      </c>
      <c r="AK6" s="51">
        <v>45</v>
      </c>
      <c r="AL6" s="52">
        <f t="shared" ref="AL6:AL57" si="10">AK6*C6/1000</f>
        <v>2.9380500000000001</v>
      </c>
      <c r="AM6" s="51">
        <v>20</v>
      </c>
      <c r="AN6" s="52">
        <f t="shared" ref="AN6:AN57" si="11">AM6*C6/1000</f>
        <v>1.3058000000000001</v>
      </c>
      <c r="AO6" s="51">
        <v>27.5</v>
      </c>
      <c r="AP6" s="52">
        <f t="shared" ref="AP6:AP57" si="12">AO6*C6/1000</f>
        <v>1.7954750000000002</v>
      </c>
      <c r="AQ6" s="51">
        <v>20</v>
      </c>
      <c r="AR6" s="52">
        <f t="shared" ref="AR6:AR57" si="13">AQ6*C6/1000</f>
        <v>1.3058000000000001</v>
      </c>
      <c r="AS6" s="51">
        <v>30</v>
      </c>
      <c r="AT6" s="52">
        <f t="shared" ref="AT6:AT57" si="14">AS6*C6/1000</f>
        <v>1.9587000000000003</v>
      </c>
    </row>
    <row r="7" spans="1:50" ht="14.25" customHeight="1">
      <c r="A7" s="58">
        <v>2</v>
      </c>
      <c r="B7" s="70" t="s">
        <v>60</v>
      </c>
      <c r="C7" s="79">
        <v>77.12</v>
      </c>
      <c r="D7" s="60">
        <f t="shared" si="0"/>
        <v>515</v>
      </c>
      <c r="E7" s="61">
        <f t="shared" si="1"/>
        <v>25.75</v>
      </c>
      <c r="F7" s="61">
        <f>E7*C7/1000</f>
        <v>1.98584</v>
      </c>
      <c r="G7" s="51">
        <v>20</v>
      </c>
      <c r="H7" s="52">
        <f t="shared" si="2"/>
        <v>1.5424</v>
      </c>
      <c r="I7" s="51">
        <v>20</v>
      </c>
      <c r="J7" s="52">
        <f t="shared" si="3"/>
        <v>1.5424</v>
      </c>
      <c r="K7" s="51">
        <v>20</v>
      </c>
      <c r="L7" s="52">
        <f t="shared" si="4"/>
        <v>1.5424</v>
      </c>
      <c r="M7" s="51">
        <v>20</v>
      </c>
      <c r="N7" s="52">
        <f t="shared" ref="N7:N57" si="15">M7*C7/1000</f>
        <v>1.5424</v>
      </c>
      <c r="O7" s="51">
        <v>50</v>
      </c>
      <c r="P7" s="52">
        <f t="shared" ref="P7:P57" si="16">O7*C7/1000</f>
        <v>3.8559999999999999</v>
      </c>
      <c r="Q7" s="51">
        <v>20</v>
      </c>
      <c r="R7" s="52">
        <f t="shared" ref="R7:R57" si="17">Q7*C7/1000</f>
        <v>1.5424</v>
      </c>
      <c r="S7" s="51">
        <v>45</v>
      </c>
      <c r="T7" s="52">
        <f t="shared" ref="T7:T57" si="18">S7*C7/1000</f>
        <v>3.4704000000000002</v>
      </c>
      <c r="U7" s="51">
        <v>25</v>
      </c>
      <c r="V7" s="52">
        <f t="shared" ref="V7:V57" si="19">U7*C7/1000</f>
        <v>1.9279999999999999</v>
      </c>
      <c r="W7" s="51">
        <v>20</v>
      </c>
      <c r="X7" s="52">
        <f t="shared" ref="X7:X57" si="20">W7*C7/1000</f>
        <v>1.5424</v>
      </c>
      <c r="Y7" s="51">
        <v>50</v>
      </c>
      <c r="Z7" s="52">
        <f t="shared" si="5"/>
        <v>3.8559999999999999</v>
      </c>
      <c r="AA7" s="51">
        <v>20</v>
      </c>
      <c r="AB7" s="52">
        <f t="shared" si="6"/>
        <v>1.5424</v>
      </c>
      <c r="AC7" s="51">
        <v>20</v>
      </c>
      <c r="AD7" s="52">
        <f t="shared" si="7"/>
        <v>1.5424</v>
      </c>
      <c r="AE7" s="51">
        <v>25</v>
      </c>
      <c r="AF7" s="52">
        <f t="shared" ref="AF7:AF57" si="21">AE7*C7/1000</f>
        <v>1.9279999999999999</v>
      </c>
      <c r="AG7" s="51">
        <v>20</v>
      </c>
      <c r="AH7" s="52">
        <f t="shared" si="8"/>
        <v>1.5424</v>
      </c>
      <c r="AI7" s="51">
        <v>20</v>
      </c>
      <c r="AJ7" s="52">
        <f t="shared" si="9"/>
        <v>1.5424</v>
      </c>
      <c r="AK7" s="51">
        <v>25</v>
      </c>
      <c r="AL7" s="52">
        <f t="shared" si="10"/>
        <v>1.9279999999999999</v>
      </c>
      <c r="AM7" s="51">
        <v>20</v>
      </c>
      <c r="AN7" s="52">
        <f t="shared" si="11"/>
        <v>1.5424</v>
      </c>
      <c r="AO7" s="51">
        <v>25</v>
      </c>
      <c r="AP7" s="52">
        <f t="shared" si="12"/>
        <v>1.9279999999999999</v>
      </c>
      <c r="AQ7" s="51">
        <v>20</v>
      </c>
      <c r="AR7" s="52">
        <f t="shared" si="13"/>
        <v>1.5424</v>
      </c>
      <c r="AS7" s="51">
        <v>30</v>
      </c>
      <c r="AT7" s="52">
        <f t="shared" si="14"/>
        <v>2.3136000000000005</v>
      </c>
    </row>
    <row r="8" spans="1:50" ht="18.75">
      <c r="A8" s="58">
        <v>3</v>
      </c>
      <c r="B8" s="70" t="s">
        <v>61</v>
      </c>
      <c r="C8" s="79">
        <v>19.760000000000002</v>
      </c>
      <c r="D8" s="60">
        <f t="shared" si="0"/>
        <v>2065.77</v>
      </c>
      <c r="E8" s="61">
        <f t="shared" si="1"/>
        <v>103.2885</v>
      </c>
      <c r="F8" s="61">
        <f t="shared" ref="F8:F16" si="22">E8*C8/1000</f>
        <v>2.0409807600000001</v>
      </c>
      <c r="G8" s="51">
        <v>42.85</v>
      </c>
      <c r="H8" s="52">
        <f t="shared" si="2"/>
        <v>0.84671600000000014</v>
      </c>
      <c r="I8" s="51">
        <v>302.02</v>
      </c>
      <c r="J8" s="52">
        <f t="shared" si="3"/>
        <v>5.9679152000000002</v>
      </c>
      <c r="K8" s="52">
        <v>44.28</v>
      </c>
      <c r="L8" s="52">
        <f t="shared" si="4"/>
        <v>0.87497280000000011</v>
      </c>
      <c r="M8" s="51">
        <v>28.57</v>
      </c>
      <c r="N8" s="52">
        <f t="shared" si="15"/>
        <v>0.56454320000000002</v>
      </c>
      <c r="O8" s="51">
        <v>48.52</v>
      </c>
      <c r="P8" s="52">
        <f t="shared" si="16"/>
        <v>0.95875520000000014</v>
      </c>
      <c r="Q8" s="51"/>
      <c r="R8" s="52">
        <f t="shared" si="17"/>
        <v>0</v>
      </c>
      <c r="S8" s="51">
        <v>42.85</v>
      </c>
      <c r="T8" s="52">
        <f t="shared" si="18"/>
        <v>0.84671600000000014</v>
      </c>
      <c r="U8" s="52">
        <v>306</v>
      </c>
      <c r="V8" s="52">
        <f t="shared" si="19"/>
        <v>6.0465600000000004</v>
      </c>
      <c r="W8" s="51">
        <v>48.57</v>
      </c>
      <c r="X8" s="52">
        <f t="shared" si="20"/>
        <v>0.95974320000000013</v>
      </c>
      <c r="Y8" s="51">
        <v>283.99</v>
      </c>
      <c r="Z8" s="52">
        <f t="shared" si="5"/>
        <v>5.6116424000000009</v>
      </c>
      <c r="AA8" s="51">
        <v>88.57</v>
      </c>
      <c r="AB8" s="52">
        <f t="shared" si="6"/>
        <v>1.7501431999999999</v>
      </c>
      <c r="AC8" s="51">
        <v>107.14</v>
      </c>
      <c r="AD8" s="52">
        <f t="shared" si="7"/>
        <v>2.1170864000000003</v>
      </c>
      <c r="AE8" s="51">
        <v>42.85</v>
      </c>
      <c r="AF8" s="52">
        <f t="shared" si="21"/>
        <v>0.84671600000000014</v>
      </c>
      <c r="AG8" s="51">
        <v>22.14</v>
      </c>
      <c r="AH8" s="52">
        <f t="shared" si="8"/>
        <v>0.43748640000000005</v>
      </c>
      <c r="AI8" s="51">
        <v>163.86</v>
      </c>
      <c r="AJ8" s="52">
        <f t="shared" si="9"/>
        <v>3.2378736000000004</v>
      </c>
      <c r="AK8" s="51">
        <v>28.57</v>
      </c>
      <c r="AL8" s="52">
        <f t="shared" si="10"/>
        <v>0.56454320000000002</v>
      </c>
      <c r="AM8" s="51"/>
      <c r="AN8" s="52">
        <f t="shared" si="11"/>
        <v>0</v>
      </c>
      <c r="AO8" s="52">
        <v>269.27999999999997</v>
      </c>
      <c r="AP8" s="52">
        <f t="shared" si="12"/>
        <v>5.3209727999999998</v>
      </c>
      <c r="AQ8" s="51">
        <v>88.57</v>
      </c>
      <c r="AR8" s="52">
        <f t="shared" si="13"/>
        <v>1.7501431999999999</v>
      </c>
      <c r="AS8" s="51">
        <v>107.14</v>
      </c>
      <c r="AT8" s="52">
        <f t="shared" si="14"/>
        <v>2.1170864000000003</v>
      </c>
    </row>
    <row r="9" spans="1:50" ht="18.75">
      <c r="A9" s="58">
        <v>4</v>
      </c>
      <c r="B9" s="59" t="s">
        <v>62</v>
      </c>
      <c r="C9" s="79">
        <v>26.68</v>
      </c>
      <c r="D9" s="60">
        <f t="shared" si="0"/>
        <v>533.54</v>
      </c>
      <c r="E9" s="61">
        <f t="shared" si="1"/>
        <v>26.677</v>
      </c>
      <c r="F9" s="61">
        <f t="shared" si="22"/>
        <v>0.71174235999999991</v>
      </c>
      <c r="G9" s="51">
        <v>22.5</v>
      </c>
      <c r="H9" s="52">
        <f t="shared" si="2"/>
        <v>0.60029999999999994</v>
      </c>
      <c r="I9" s="51">
        <v>21.9</v>
      </c>
      <c r="J9" s="52">
        <f t="shared" si="3"/>
        <v>0.58429199999999992</v>
      </c>
      <c r="K9" s="52">
        <v>14.04</v>
      </c>
      <c r="L9" s="52">
        <f t="shared" si="4"/>
        <v>0.37458720000000001</v>
      </c>
      <c r="M9" s="51">
        <v>25.94</v>
      </c>
      <c r="N9" s="52">
        <f t="shared" si="15"/>
        <v>0.69207920000000001</v>
      </c>
      <c r="O9" s="51">
        <v>35.46</v>
      </c>
      <c r="P9" s="52">
        <f t="shared" si="16"/>
        <v>0.94607280000000005</v>
      </c>
      <c r="Q9" s="51">
        <v>39.04</v>
      </c>
      <c r="R9" s="52">
        <f t="shared" si="17"/>
        <v>1.0415871999999999</v>
      </c>
      <c r="S9" s="51">
        <v>14.04</v>
      </c>
      <c r="T9" s="52">
        <f t="shared" si="18"/>
        <v>0.37458720000000001</v>
      </c>
      <c r="U9" s="52">
        <v>47.37</v>
      </c>
      <c r="V9" s="52">
        <f t="shared" si="19"/>
        <v>1.2638316000000001</v>
      </c>
      <c r="W9" s="51">
        <v>14.04</v>
      </c>
      <c r="X9" s="52">
        <f t="shared" si="20"/>
        <v>0.37458720000000001</v>
      </c>
      <c r="Y9" s="51">
        <v>43.8</v>
      </c>
      <c r="Z9" s="52">
        <f t="shared" si="5"/>
        <v>1.1685839999999998</v>
      </c>
      <c r="AA9" s="51">
        <v>24.87</v>
      </c>
      <c r="AB9" s="52">
        <f t="shared" si="6"/>
        <v>0.6635316</v>
      </c>
      <c r="AC9" s="51">
        <v>11.9</v>
      </c>
      <c r="AD9" s="52">
        <f t="shared" si="7"/>
        <v>0.317492</v>
      </c>
      <c r="AE9" s="51">
        <v>34.270000000000003</v>
      </c>
      <c r="AF9" s="52">
        <f t="shared" si="21"/>
        <v>0.91432360000000001</v>
      </c>
      <c r="AG9" s="51">
        <v>24.75</v>
      </c>
      <c r="AH9" s="52">
        <f t="shared" si="8"/>
        <v>0.66033000000000008</v>
      </c>
      <c r="AI9" s="51">
        <v>31.93</v>
      </c>
      <c r="AJ9" s="52">
        <f t="shared" si="9"/>
        <v>0.85189239999999999</v>
      </c>
      <c r="AK9" s="51">
        <v>14.04</v>
      </c>
      <c r="AL9" s="52">
        <f t="shared" si="10"/>
        <v>0.37458720000000001</v>
      </c>
      <c r="AM9" s="51">
        <v>39.04</v>
      </c>
      <c r="AN9" s="52">
        <f t="shared" si="11"/>
        <v>1.0415871999999999</v>
      </c>
      <c r="AO9" s="52">
        <v>23.56</v>
      </c>
      <c r="AP9" s="52">
        <f t="shared" si="12"/>
        <v>0.62858079999999994</v>
      </c>
      <c r="AQ9" s="51">
        <v>39.15</v>
      </c>
      <c r="AR9" s="52">
        <f t="shared" si="13"/>
        <v>1.044522</v>
      </c>
      <c r="AS9" s="51">
        <v>11.9</v>
      </c>
      <c r="AT9" s="52">
        <f t="shared" si="14"/>
        <v>0.317492</v>
      </c>
    </row>
    <row r="10" spans="1:50" ht="18.75">
      <c r="A10" s="58">
        <v>5</v>
      </c>
      <c r="B10" s="59" t="s">
        <v>87</v>
      </c>
      <c r="C10" s="79">
        <v>25.41</v>
      </c>
      <c r="D10" s="60">
        <f t="shared" si="0"/>
        <v>485.11</v>
      </c>
      <c r="E10" s="61">
        <f t="shared" si="1"/>
        <v>24.255500000000001</v>
      </c>
      <c r="F10" s="61">
        <f t="shared" si="22"/>
        <v>0.616332255</v>
      </c>
      <c r="G10" s="51">
        <v>62.5</v>
      </c>
      <c r="H10" s="52">
        <f t="shared" si="2"/>
        <v>1.588125</v>
      </c>
      <c r="I10" s="51"/>
      <c r="J10" s="52">
        <f t="shared" si="3"/>
        <v>0</v>
      </c>
      <c r="K10" s="51"/>
      <c r="L10" s="52">
        <f t="shared" si="4"/>
        <v>0</v>
      </c>
      <c r="M10" s="51">
        <v>25</v>
      </c>
      <c r="N10" s="52">
        <f t="shared" si="15"/>
        <v>0.63524999999999998</v>
      </c>
      <c r="O10" s="51"/>
      <c r="P10" s="52">
        <f t="shared" si="16"/>
        <v>0</v>
      </c>
      <c r="Q10" s="51"/>
      <c r="R10" s="52">
        <f t="shared" si="17"/>
        <v>0</v>
      </c>
      <c r="S10" s="51">
        <v>62.5</v>
      </c>
      <c r="T10" s="52">
        <f t="shared" si="18"/>
        <v>1.588125</v>
      </c>
      <c r="U10" s="51"/>
      <c r="V10" s="52">
        <f t="shared" si="19"/>
        <v>0</v>
      </c>
      <c r="W10" s="51"/>
      <c r="X10" s="52">
        <f t="shared" si="20"/>
        <v>0</v>
      </c>
      <c r="Y10" s="51">
        <v>19.37</v>
      </c>
      <c r="Z10" s="52">
        <f t="shared" si="5"/>
        <v>0.49219170000000001</v>
      </c>
      <c r="AA10" s="51"/>
      <c r="AB10" s="52">
        <f t="shared" si="6"/>
        <v>0</v>
      </c>
      <c r="AC10" s="51"/>
      <c r="AD10" s="52">
        <f t="shared" si="7"/>
        <v>0</v>
      </c>
      <c r="AE10" s="51">
        <v>62.5</v>
      </c>
      <c r="AF10" s="52">
        <f t="shared" si="21"/>
        <v>1.588125</v>
      </c>
      <c r="AG10" s="51">
        <v>19.37</v>
      </c>
      <c r="AH10" s="52">
        <f t="shared" si="8"/>
        <v>0.49219170000000001</v>
      </c>
      <c r="AI10" s="51">
        <v>102</v>
      </c>
      <c r="AJ10" s="52">
        <f t="shared" si="9"/>
        <v>2.5918200000000002</v>
      </c>
      <c r="AK10" s="51">
        <v>25</v>
      </c>
      <c r="AL10" s="52">
        <f t="shared" si="10"/>
        <v>0.63524999999999998</v>
      </c>
      <c r="AM10" s="51"/>
      <c r="AN10" s="52">
        <f t="shared" si="11"/>
        <v>0</v>
      </c>
      <c r="AO10" s="51">
        <v>106.87</v>
      </c>
      <c r="AP10" s="52">
        <f t="shared" si="12"/>
        <v>2.7155667000000001</v>
      </c>
      <c r="AQ10" s="51"/>
      <c r="AR10" s="52">
        <f t="shared" si="13"/>
        <v>0</v>
      </c>
      <c r="AS10" s="51"/>
      <c r="AT10" s="52">
        <f t="shared" si="14"/>
        <v>0</v>
      </c>
    </row>
    <row r="11" spans="1:50" ht="18.75">
      <c r="A11" s="58">
        <v>6</v>
      </c>
      <c r="B11" s="59" t="s">
        <v>85</v>
      </c>
      <c r="C11" s="79">
        <v>24.38</v>
      </c>
      <c r="D11" s="60">
        <f t="shared" si="0"/>
        <v>410.73999999999995</v>
      </c>
      <c r="E11" s="61">
        <f t="shared" si="1"/>
        <v>20.536999999999999</v>
      </c>
      <c r="F11" s="61">
        <f t="shared" si="22"/>
        <v>0.50069205999999999</v>
      </c>
      <c r="G11" s="51"/>
      <c r="H11" s="52">
        <f t="shared" si="2"/>
        <v>0</v>
      </c>
      <c r="I11" s="51"/>
      <c r="J11" s="52">
        <f t="shared" si="3"/>
        <v>0</v>
      </c>
      <c r="K11" s="51">
        <v>57.5</v>
      </c>
      <c r="L11" s="52">
        <f t="shared" si="4"/>
        <v>1.4018499999999998</v>
      </c>
      <c r="M11" s="51"/>
      <c r="N11" s="52">
        <f t="shared" si="15"/>
        <v>0</v>
      </c>
      <c r="O11" s="51"/>
      <c r="P11" s="52">
        <f t="shared" si="16"/>
        <v>0</v>
      </c>
      <c r="Q11" s="51"/>
      <c r="R11" s="52">
        <f t="shared" si="17"/>
        <v>0</v>
      </c>
      <c r="S11" s="51"/>
      <c r="T11" s="52">
        <f t="shared" si="18"/>
        <v>0</v>
      </c>
      <c r="U11" s="51">
        <v>61.33</v>
      </c>
      <c r="V11" s="52">
        <f t="shared" si="19"/>
        <v>1.4952253999999998</v>
      </c>
      <c r="W11" s="51"/>
      <c r="X11" s="52">
        <f t="shared" si="20"/>
        <v>0</v>
      </c>
      <c r="Y11" s="51">
        <v>38.75</v>
      </c>
      <c r="Z11" s="52">
        <f t="shared" si="5"/>
        <v>0.94472499999999993</v>
      </c>
      <c r="AA11" s="51"/>
      <c r="AB11" s="52">
        <f t="shared" si="6"/>
        <v>0</v>
      </c>
      <c r="AC11" s="51"/>
      <c r="AD11" s="52">
        <f t="shared" si="7"/>
        <v>0</v>
      </c>
      <c r="AE11" s="51">
        <v>83.75</v>
      </c>
      <c r="AF11" s="52">
        <f t="shared" si="21"/>
        <v>2.0418249999999998</v>
      </c>
      <c r="AG11" s="51">
        <v>38.75</v>
      </c>
      <c r="AH11" s="52">
        <f t="shared" si="8"/>
        <v>0.94472499999999993</v>
      </c>
      <c r="AI11" s="51"/>
      <c r="AJ11" s="52">
        <f t="shared" si="9"/>
        <v>0</v>
      </c>
      <c r="AK11" s="51"/>
      <c r="AL11" s="52">
        <f t="shared" si="10"/>
        <v>0</v>
      </c>
      <c r="AM11" s="51"/>
      <c r="AN11" s="52">
        <f t="shared" si="11"/>
        <v>0</v>
      </c>
      <c r="AO11" s="51">
        <v>41.33</v>
      </c>
      <c r="AP11" s="52">
        <f t="shared" si="12"/>
        <v>1.0076254</v>
      </c>
      <c r="AQ11" s="51">
        <v>89.33</v>
      </c>
      <c r="AR11" s="52">
        <f t="shared" si="13"/>
        <v>2.1778653999999995</v>
      </c>
      <c r="AS11" s="51"/>
      <c r="AT11" s="52">
        <f t="shared" si="14"/>
        <v>0</v>
      </c>
    </row>
    <row r="12" spans="1:50" ht="18.75">
      <c r="A12" s="58">
        <v>7</v>
      </c>
      <c r="B12" s="62" t="s">
        <v>63</v>
      </c>
      <c r="C12" s="79">
        <v>24.38</v>
      </c>
      <c r="D12" s="60">
        <f t="shared" si="0"/>
        <v>414.01</v>
      </c>
      <c r="E12" s="61">
        <f t="shared" si="1"/>
        <v>20.700499999999998</v>
      </c>
      <c r="F12" s="61">
        <f t="shared" si="22"/>
        <v>0.50467818999999992</v>
      </c>
      <c r="G12" s="51">
        <v>33.409999999999997</v>
      </c>
      <c r="H12" s="52">
        <f t="shared" si="2"/>
        <v>0.81453579999999992</v>
      </c>
      <c r="I12" s="51">
        <v>12.5</v>
      </c>
      <c r="J12" s="52">
        <f t="shared" si="3"/>
        <v>0.30475000000000002</v>
      </c>
      <c r="K12" s="51">
        <v>14.75</v>
      </c>
      <c r="L12" s="52">
        <f t="shared" si="4"/>
        <v>0.35960499999999995</v>
      </c>
      <c r="M12" s="51">
        <v>14.75</v>
      </c>
      <c r="N12" s="52">
        <f t="shared" si="15"/>
        <v>0.35960499999999995</v>
      </c>
      <c r="O12" s="51">
        <v>51.99</v>
      </c>
      <c r="P12" s="52">
        <f t="shared" si="16"/>
        <v>1.2675162</v>
      </c>
      <c r="Q12" s="51">
        <v>14.47</v>
      </c>
      <c r="R12" s="52">
        <f t="shared" si="17"/>
        <v>0.3527786</v>
      </c>
      <c r="S12" s="51">
        <v>14.74</v>
      </c>
      <c r="T12" s="52">
        <f t="shared" si="18"/>
        <v>0.35936119999999999</v>
      </c>
      <c r="U12" s="51">
        <v>15.73</v>
      </c>
      <c r="V12" s="52">
        <f t="shared" si="19"/>
        <v>0.38349739999999999</v>
      </c>
      <c r="W12" s="51">
        <v>14.75</v>
      </c>
      <c r="X12" s="52">
        <f t="shared" si="20"/>
        <v>0.35960499999999995</v>
      </c>
      <c r="Y12" s="51">
        <v>30.3</v>
      </c>
      <c r="Z12" s="52">
        <f t="shared" si="5"/>
        <v>0.73871399999999998</v>
      </c>
      <c r="AA12" s="51">
        <v>32.119999999999997</v>
      </c>
      <c r="AB12" s="52">
        <f t="shared" si="6"/>
        <v>0.78308559999999994</v>
      </c>
      <c r="AC12" s="51">
        <v>12.5</v>
      </c>
      <c r="AD12" s="52">
        <f t="shared" si="7"/>
        <v>0.30475000000000002</v>
      </c>
      <c r="AE12" s="51">
        <v>14.75</v>
      </c>
      <c r="AF12" s="52">
        <f t="shared" si="21"/>
        <v>0.35960499999999995</v>
      </c>
      <c r="AG12" s="51">
        <v>14.75</v>
      </c>
      <c r="AH12" s="52">
        <f t="shared" si="8"/>
        <v>0.35960499999999995</v>
      </c>
      <c r="AI12" s="51">
        <v>19.559999999999999</v>
      </c>
      <c r="AJ12" s="52">
        <f t="shared" si="9"/>
        <v>0.47687279999999993</v>
      </c>
      <c r="AK12" s="51">
        <v>14.75</v>
      </c>
      <c r="AL12" s="52">
        <f t="shared" si="10"/>
        <v>0.35960499999999995</v>
      </c>
      <c r="AM12" s="51">
        <v>15.73</v>
      </c>
      <c r="AN12" s="52">
        <f t="shared" si="11"/>
        <v>0.38349739999999999</v>
      </c>
      <c r="AO12" s="51">
        <v>39.75</v>
      </c>
      <c r="AP12" s="52">
        <f t="shared" si="12"/>
        <v>0.96910499999999988</v>
      </c>
      <c r="AQ12" s="51">
        <v>20.21</v>
      </c>
      <c r="AR12" s="52">
        <f t="shared" si="13"/>
        <v>0.49271980000000004</v>
      </c>
      <c r="AS12" s="51">
        <v>12.5</v>
      </c>
      <c r="AT12" s="52">
        <f t="shared" si="14"/>
        <v>0.30475000000000002</v>
      </c>
    </row>
    <row r="13" spans="1:50" ht="18.75">
      <c r="A13" s="58">
        <v>8</v>
      </c>
      <c r="B13" s="59" t="s">
        <v>64</v>
      </c>
      <c r="C13" s="79">
        <v>184.8</v>
      </c>
      <c r="D13" s="60">
        <f t="shared" si="0"/>
        <v>5.6800000000000006</v>
      </c>
      <c r="E13" s="61">
        <f t="shared" si="1"/>
        <v>0.28400000000000003</v>
      </c>
      <c r="F13" s="61">
        <f t="shared" si="22"/>
        <v>5.2483200000000008E-2</v>
      </c>
      <c r="G13" s="51"/>
      <c r="H13" s="52">
        <f t="shared" si="2"/>
        <v>0</v>
      </c>
      <c r="I13" s="51"/>
      <c r="J13" s="52">
        <f t="shared" si="3"/>
        <v>0</v>
      </c>
      <c r="K13" s="51"/>
      <c r="L13" s="52">
        <f t="shared" si="4"/>
        <v>0</v>
      </c>
      <c r="M13" s="51"/>
      <c r="N13" s="52">
        <f t="shared" si="15"/>
        <v>0</v>
      </c>
      <c r="O13" s="51"/>
      <c r="P13" s="52">
        <f t="shared" si="16"/>
        <v>0</v>
      </c>
      <c r="Q13" s="51"/>
      <c r="R13" s="52">
        <f t="shared" si="17"/>
        <v>0</v>
      </c>
      <c r="S13" s="51"/>
      <c r="T13" s="52">
        <f t="shared" si="18"/>
        <v>0</v>
      </c>
      <c r="U13" s="51"/>
      <c r="V13" s="52">
        <f t="shared" si="19"/>
        <v>0</v>
      </c>
      <c r="W13" s="51"/>
      <c r="X13" s="52">
        <f t="shared" si="20"/>
        <v>0</v>
      </c>
      <c r="Y13" s="51"/>
      <c r="Z13" s="52">
        <f t="shared" si="5"/>
        <v>0</v>
      </c>
      <c r="AA13" s="51"/>
      <c r="AB13" s="52">
        <f t="shared" si="6"/>
        <v>0</v>
      </c>
      <c r="AC13" s="51">
        <v>1.61</v>
      </c>
      <c r="AD13" s="52">
        <f t="shared" si="7"/>
        <v>0.29752800000000001</v>
      </c>
      <c r="AE13" s="51"/>
      <c r="AF13" s="52">
        <f t="shared" si="21"/>
        <v>0</v>
      </c>
      <c r="AG13" s="51">
        <v>0.46</v>
      </c>
      <c r="AH13" s="52">
        <f t="shared" si="8"/>
        <v>8.5008000000000014E-2</v>
      </c>
      <c r="AI13" s="51"/>
      <c r="AJ13" s="52">
        <f t="shared" si="9"/>
        <v>0</v>
      </c>
      <c r="AK13" s="51">
        <v>2</v>
      </c>
      <c r="AL13" s="52">
        <f t="shared" si="10"/>
        <v>0.36960000000000004</v>
      </c>
      <c r="AM13" s="51"/>
      <c r="AN13" s="52">
        <f t="shared" si="11"/>
        <v>0</v>
      </c>
      <c r="AO13" s="51"/>
      <c r="AP13" s="52">
        <f t="shared" si="12"/>
        <v>0</v>
      </c>
      <c r="AQ13" s="51"/>
      <c r="AR13" s="52">
        <f t="shared" si="13"/>
        <v>0</v>
      </c>
      <c r="AS13" s="51">
        <v>1.61</v>
      </c>
      <c r="AT13" s="52">
        <f t="shared" si="14"/>
        <v>0.29752800000000001</v>
      </c>
    </row>
    <row r="14" spans="1:50" ht="18.75">
      <c r="A14" s="58">
        <v>9</v>
      </c>
      <c r="B14" s="59" t="s">
        <v>107</v>
      </c>
      <c r="C14" s="79">
        <v>206.36</v>
      </c>
      <c r="D14" s="60">
        <f t="shared" si="0"/>
        <v>199.79999999999998</v>
      </c>
      <c r="E14" s="61">
        <f t="shared" si="1"/>
        <v>9.9899999999999984</v>
      </c>
      <c r="F14" s="61">
        <f t="shared" si="22"/>
        <v>2.0615364</v>
      </c>
      <c r="G14" s="51"/>
      <c r="H14" s="52">
        <f t="shared" si="2"/>
        <v>0</v>
      </c>
      <c r="I14" s="51"/>
      <c r="J14" s="52">
        <f t="shared" si="3"/>
        <v>0</v>
      </c>
      <c r="K14" s="51"/>
      <c r="L14" s="52">
        <f t="shared" si="4"/>
        <v>0</v>
      </c>
      <c r="M14" s="51"/>
      <c r="N14" s="52">
        <f t="shared" si="15"/>
        <v>0</v>
      </c>
      <c r="O14" s="51"/>
      <c r="P14" s="52">
        <f t="shared" si="16"/>
        <v>0</v>
      </c>
      <c r="Q14" s="51"/>
      <c r="R14" s="52">
        <f t="shared" si="17"/>
        <v>0</v>
      </c>
      <c r="S14" s="51"/>
      <c r="T14" s="52">
        <f t="shared" si="18"/>
        <v>0</v>
      </c>
      <c r="U14" s="51"/>
      <c r="V14" s="52">
        <f t="shared" si="19"/>
        <v>0</v>
      </c>
      <c r="W14" s="51">
        <v>66.599999999999994</v>
      </c>
      <c r="X14" s="52">
        <f t="shared" si="20"/>
        <v>13.743575999999999</v>
      </c>
      <c r="Y14" s="51"/>
      <c r="Z14" s="52">
        <f t="shared" si="5"/>
        <v>0</v>
      </c>
      <c r="AA14" s="51"/>
      <c r="AB14" s="52">
        <f t="shared" si="6"/>
        <v>0</v>
      </c>
      <c r="AC14" s="51"/>
      <c r="AD14" s="52">
        <f t="shared" si="7"/>
        <v>0</v>
      </c>
      <c r="AE14" s="51"/>
      <c r="AF14" s="52">
        <f t="shared" si="21"/>
        <v>0</v>
      </c>
      <c r="AG14" s="51"/>
      <c r="AH14" s="52">
        <f t="shared" si="8"/>
        <v>0</v>
      </c>
      <c r="AI14" s="51">
        <v>66.599999999999994</v>
      </c>
      <c r="AJ14" s="52">
        <f t="shared" si="9"/>
        <v>13.743575999999999</v>
      </c>
      <c r="AK14" s="51"/>
      <c r="AL14" s="52">
        <f t="shared" si="10"/>
        <v>0</v>
      </c>
      <c r="AM14" s="51"/>
      <c r="AN14" s="52">
        <f t="shared" si="11"/>
        <v>0</v>
      </c>
      <c r="AO14" s="51"/>
      <c r="AP14" s="52">
        <f t="shared" si="12"/>
        <v>0</v>
      </c>
      <c r="AQ14" s="51"/>
      <c r="AR14" s="52">
        <f t="shared" si="13"/>
        <v>0</v>
      </c>
      <c r="AS14" s="51">
        <v>66.599999999999994</v>
      </c>
      <c r="AT14" s="52">
        <f t="shared" si="14"/>
        <v>13.743575999999999</v>
      </c>
    </row>
    <row r="15" spans="1:50" ht="18.75">
      <c r="A15" s="58">
        <v>10</v>
      </c>
      <c r="B15" s="59" t="s">
        <v>65</v>
      </c>
      <c r="C15" s="79">
        <v>99.75</v>
      </c>
      <c r="D15" s="60">
        <f t="shared" si="0"/>
        <v>220.12</v>
      </c>
      <c r="E15" s="61">
        <f t="shared" si="1"/>
        <v>11.006</v>
      </c>
      <c r="F15" s="61">
        <f t="shared" si="22"/>
        <v>1.0978485</v>
      </c>
      <c r="G15" s="51">
        <v>30</v>
      </c>
      <c r="H15" s="52">
        <f t="shared" si="2"/>
        <v>2.9925000000000002</v>
      </c>
      <c r="I15" s="51"/>
      <c r="J15" s="52">
        <f t="shared" si="3"/>
        <v>0</v>
      </c>
      <c r="K15" s="51"/>
      <c r="L15" s="52">
        <f t="shared" si="4"/>
        <v>0</v>
      </c>
      <c r="M15" s="51"/>
      <c r="N15" s="52">
        <f t="shared" si="15"/>
        <v>0</v>
      </c>
      <c r="O15" s="51">
        <v>30</v>
      </c>
      <c r="P15" s="52">
        <f t="shared" si="16"/>
        <v>2.9925000000000002</v>
      </c>
      <c r="Q15" s="51"/>
      <c r="R15" s="52">
        <f t="shared" si="17"/>
        <v>0</v>
      </c>
      <c r="S15" s="51">
        <v>30</v>
      </c>
      <c r="T15" s="52">
        <f t="shared" si="18"/>
        <v>2.9925000000000002</v>
      </c>
      <c r="U15" s="51"/>
      <c r="V15" s="52">
        <f t="shared" si="19"/>
        <v>0</v>
      </c>
      <c r="W15" s="51"/>
      <c r="X15" s="52">
        <f t="shared" si="20"/>
        <v>0</v>
      </c>
      <c r="Y15" s="51">
        <v>30</v>
      </c>
      <c r="Z15" s="52">
        <f t="shared" si="5"/>
        <v>2.9925000000000002</v>
      </c>
      <c r="AA15" s="51"/>
      <c r="AB15" s="52">
        <f t="shared" si="6"/>
        <v>0</v>
      </c>
      <c r="AC15" s="51">
        <v>30</v>
      </c>
      <c r="AD15" s="52">
        <f t="shared" si="7"/>
        <v>2.9925000000000002</v>
      </c>
      <c r="AE15" s="51"/>
      <c r="AF15" s="52">
        <f t="shared" si="21"/>
        <v>0</v>
      </c>
      <c r="AG15" s="51"/>
      <c r="AH15" s="52">
        <f t="shared" si="8"/>
        <v>0</v>
      </c>
      <c r="AI15" s="51"/>
      <c r="AJ15" s="52">
        <f t="shared" si="9"/>
        <v>0</v>
      </c>
      <c r="AK15" s="51">
        <v>30</v>
      </c>
      <c r="AL15" s="52">
        <f t="shared" si="10"/>
        <v>2.9925000000000002</v>
      </c>
      <c r="AM15" s="51">
        <v>40.119999999999997</v>
      </c>
      <c r="AN15" s="52">
        <f t="shared" si="11"/>
        <v>4.00197</v>
      </c>
      <c r="AO15" s="51"/>
      <c r="AP15" s="52">
        <f t="shared" si="12"/>
        <v>0</v>
      </c>
      <c r="AQ15" s="51"/>
      <c r="AR15" s="52">
        <f t="shared" si="13"/>
        <v>0</v>
      </c>
      <c r="AS15" s="51"/>
      <c r="AT15" s="52">
        <f t="shared" si="14"/>
        <v>0</v>
      </c>
    </row>
    <row r="16" spans="1:50" ht="18.75">
      <c r="A16" s="58">
        <v>11</v>
      </c>
      <c r="B16" s="63" t="s">
        <v>108</v>
      </c>
      <c r="C16" s="82">
        <v>140.69999999999999</v>
      </c>
      <c r="D16" s="60">
        <f t="shared" si="0"/>
        <v>120</v>
      </c>
      <c r="E16" s="61">
        <f t="shared" si="1"/>
        <v>6</v>
      </c>
      <c r="F16" s="61">
        <f t="shared" si="22"/>
        <v>0.84419999999999995</v>
      </c>
      <c r="G16" s="51"/>
      <c r="H16" s="52">
        <f t="shared" si="2"/>
        <v>0</v>
      </c>
      <c r="I16" s="51"/>
      <c r="J16" s="52">
        <f t="shared" si="3"/>
        <v>0</v>
      </c>
      <c r="K16" s="51"/>
      <c r="L16" s="52">
        <f t="shared" si="4"/>
        <v>0</v>
      </c>
      <c r="M16" s="51">
        <v>30</v>
      </c>
      <c r="N16" s="52">
        <f t="shared" si="15"/>
        <v>4.2210000000000001</v>
      </c>
      <c r="O16" s="51"/>
      <c r="P16" s="52">
        <f t="shared" si="16"/>
        <v>0</v>
      </c>
      <c r="Q16" s="51">
        <v>30</v>
      </c>
      <c r="R16" s="52">
        <f t="shared" si="17"/>
        <v>4.2210000000000001</v>
      </c>
      <c r="S16" s="51"/>
      <c r="T16" s="52">
        <f t="shared" si="18"/>
        <v>0</v>
      </c>
      <c r="U16" s="51"/>
      <c r="V16" s="52">
        <f t="shared" si="19"/>
        <v>0</v>
      </c>
      <c r="W16" s="51"/>
      <c r="X16" s="52">
        <f t="shared" si="20"/>
        <v>0</v>
      </c>
      <c r="Y16" s="51"/>
      <c r="Z16" s="52">
        <f t="shared" si="5"/>
        <v>0</v>
      </c>
      <c r="AA16" s="51">
        <v>30</v>
      </c>
      <c r="AB16" s="52">
        <f t="shared" si="6"/>
        <v>4.2210000000000001</v>
      </c>
      <c r="AC16" s="51"/>
      <c r="AD16" s="52">
        <f t="shared" si="7"/>
        <v>0</v>
      </c>
      <c r="AE16" s="51"/>
      <c r="AF16" s="52">
        <f t="shared" si="21"/>
        <v>0</v>
      </c>
      <c r="AG16" s="51">
        <v>30</v>
      </c>
      <c r="AH16" s="52">
        <f t="shared" si="8"/>
        <v>4.2210000000000001</v>
      </c>
      <c r="AI16" s="51"/>
      <c r="AJ16" s="52">
        <f t="shared" si="9"/>
        <v>0</v>
      </c>
      <c r="AK16" s="51"/>
      <c r="AL16" s="52">
        <f t="shared" si="10"/>
        <v>0</v>
      </c>
      <c r="AM16" s="51"/>
      <c r="AN16" s="52">
        <f t="shared" si="11"/>
        <v>0</v>
      </c>
      <c r="AO16" s="51"/>
      <c r="AP16" s="52">
        <f t="shared" si="12"/>
        <v>0</v>
      </c>
      <c r="AQ16" s="51"/>
      <c r="AR16" s="52">
        <f t="shared" si="13"/>
        <v>0</v>
      </c>
      <c r="AS16" s="51"/>
      <c r="AT16" s="52">
        <f t="shared" si="14"/>
        <v>0</v>
      </c>
    </row>
    <row r="17" spans="1:46" ht="18.75">
      <c r="A17" s="58">
        <v>12</v>
      </c>
      <c r="B17" s="62" t="s">
        <v>99</v>
      </c>
      <c r="C17" s="79">
        <v>184.23</v>
      </c>
      <c r="D17" s="60">
        <f t="shared" si="0"/>
        <v>553.70000000000005</v>
      </c>
      <c r="E17" s="61">
        <f t="shared" si="1"/>
        <v>27.685000000000002</v>
      </c>
      <c r="F17" s="61">
        <f>E17*C17/1000</f>
        <v>5.1004075499999999</v>
      </c>
      <c r="G17" s="51"/>
      <c r="H17" s="52">
        <f t="shared" si="2"/>
        <v>0</v>
      </c>
      <c r="I17" s="51"/>
      <c r="J17" s="52">
        <f t="shared" si="3"/>
        <v>0</v>
      </c>
      <c r="K17" s="51"/>
      <c r="L17" s="52">
        <f t="shared" si="4"/>
        <v>0</v>
      </c>
      <c r="M17" s="51"/>
      <c r="N17" s="52">
        <f t="shared" si="15"/>
        <v>0</v>
      </c>
      <c r="O17" s="51"/>
      <c r="P17" s="52">
        <f t="shared" si="16"/>
        <v>0</v>
      </c>
      <c r="Q17" s="51">
        <v>62.56</v>
      </c>
      <c r="R17" s="52">
        <f t="shared" si="17"/>
        <v>11.5254288</v>
      </c>
      <c r="S17" s="51"/>
      <c r="T17" s="52">
        <f t="shared" si="18"/>
        <v>0</v>
      </c>
      <c r="U17" s="51"/>
      <c r="V17" s="52">
        <f t="shared" si="19"/>
        <v>0</v>
      </c>
      <c r="W17" s="51"/>
      <c r="X17" s="52">
        <f t="shared" si="20"/>
        <v>0</v>
      </c>
      <c r="Y17" s="51"/>
      <c r="Z17" s="52">
        <f t="shared" si="5"/>
        <v>0</v>
      </c>
      <c r="AA17" s="51"/>
      <c r="AB17" s="52">
        <f t="shared" si="6"/>
        <v>0</v>
      </c>
      <c r="AC17" s="51">
        <v>214.29</v>
      </c>
      <c r="AD17" s="52">
        <f t="shared" si="7"/>
        <v>39.478646699999999</v>
      </c>
      <c r="AE17" s="51"/>
      <c r="AF17" s="52">
        <f t="shared" si="21"/>
        <v>0</v>
      </c>
      <c r="AG17" s="51"/>
      <c r="AH17" s="52">
        <f t="shared" si="8"/>
        <v>0</v>
      </c>
      <c r="AI17" s="51"/>
      <c r="AJ17" s="52">
        <f t="shared" si="9"/>
        <v>0</v>
      </c>
      <c r="AK17" s="51"/>
      <c r="AL17" s="52">
        <f t="shared" si="10"/>
        <v>0</v>
      </c>
      <c r="AM17" s="51">
        <v>62.56</v>
      </c>
      <c r="AN17" s="52">
        <f t="shared" si="11"/>
        <v>11.5254288</v>
      </c>
      <c r="AO17" s="51"/>
      <c r="AP17" s="52">
        <f t="shared" si="12"/>
        <v>0</v>
      </c>
      <c r="AQ17" s="51"/>
      <c r="AR17" s="52">
        <f t="shared" si="13"/>
        <v>0</v>
      </c>
      <c r="AS17" s="51">
        <v>214.29</v>
      </c>
      <c r="AT17" s="52">
        <f t="shared" si="14"/>
        <v>39.478646699999999</v>
      </c>
    </row>
    <row r="18" spans="1:46" ht="18.75">
      <c r="A18" s="58">
        <v>13</v>
      </c>
      <c r="B18" s="59" t="s">
        <v>66</v>
      </c>
      <c r="C18" s="79">
        <v>326.51</v>
      </c>
      <c r="D18" s="60">
        <f t="shared" si="0"/>
        <v>911.73</v>
      </c>
      <c r="E18" s="61">
        <f t="shared" si="1"/>
        <v>45.586500000000001</v>
      </c>
      <c r="F18" s="61">
        <f t="shared" ref="F18:F20" si="23">E18*C18/1000</f>
        <v>14.884448115</v>
      </c>
      <c r="G18" s="51"/>
      <c r="H18" s="52">
        <f t="shared" si="2"/>
        <v>0</v>
      </c>
      <c r="I18" s="51">
        <v>103.26</v>
      </c>
      <c r="J18" s="52">
        <f t="shared" si="3"/>
        <v>33.715422599999997</v>
      </c>
      <c r="K18" s="51">
        <v>93</v>
      </c>
      <c r="L18" s="52">
        <f t="shared" si="4"/>
        <v>30.36543</v>
      </c>
      <c r="M18" s="51">
        <v>61.13</v>
      </c>
      <c r="N18" s="52">
        <f t="shared" si="15"/>
        <v>19.959556299999999</v>
      </c>
      <c r="O18" s="51"/>
      <c r="P18" s="52">
        <f t="shared" si="16"/>
        <v>0</v>
      </c>
      <c r="Q18" s="51"/>
      <c r="R18" s="52">
        <f t="shared" si="17"/>
        <v>0</v>
      </c>
      <c r="S18" s="51"/>
      <c r="T18" s="52">
        <f t="shared" si="18"/>
        <v>0</v>
      </c>
      <c r="U18" s="51"/>
      <c r="V18" s="52">
        <f t="shared" si="19"/>
        <v>0</v>
      </c>
      <c r="W18" s="51">
        <v>79.19</v>
      </c>
      <c r="X18" s="52">
        <f t="shared" si="20"/>
        <v>25.856326899999999</v>
      </c>
      <c r="Y18" s="51"/>
      <c r="Z18" s="52">
        <f t="shared" si="5"/>
        <v>0</v>
      </c>
      <c r="AA18" s="51">
        <v>141.30000000000001</v>
      </c>
      <c r="AB18" s="52">
        <f t="shared" si="6"/>
        <v>46.135863000000008</v>
      </c>
      <c r="AC18" s="51">
        <v>28.83</v>
      </c>
      <c r="AD18" s="52">
        <f t="shared" si="7"/>
        <v>9.4132832999999998</v>
      </c>
      <c r="AE18" s="51"/>
      <c r="AF18" s="52">
        <f t="shared" si="21"/>
        <v>0</v>
      </c>
      <c r="AG18" s="51">
        <v>54.34</v>
      </c>
      <c r="AH18" s="52">
        <f t="shared" si="8"/>
        <v>17.742553400000002</v>
      </c>
      <c r="AI18" s="51">
        <v>103.26</v>
      </c>
      <c r="AJ18" s="52">
        <f t="shared" si="9"/>
        <v>33.715422599999997</v>
      </c>
      <c r="AK18" s="51">
        <v>130.43</v>
      </c>
      <c r="AL18" s="52">
        <f t="shared" si="10"/>
        <v>42.586699299999999</v>
      </c>
      <c r="AM18" s="51"/>
      <c r="AN18" s="52">
        <f t="shared" si="11"/>
        <v>0</v>
      </c>
      <c r="AO18" s="51">
        <v>88.16</v>
      </c>
      <c r="AP18" s="52">
        <f t="shared" si="12"/>
        <v>28.7851216</v>
      </c>
      <c r="AQ18" s="51"/>
      <c r="AR18" s="52">
        <f t="shared" si="13"/>
        <v>0</v>
      </c>
      <c r="AS18" s="51">
        <v>28.83</v>
      </c>
      <c r="AT18" s="52">
        <f t="shared" si="14"/>
        <v>9.4132832999999998</v>
      </c>
    </row>
    <row r="19" spans="1:46" ht="18.75">
      <c r="A19" s="58">
        <v>14</v>
      </c>
      <c r="B19" s="59" t="s">
        <v>67</v>
      </c>
      <c r="C19" s="79">
        <v>273.5</v>
      </c>
      <c r="D19" s="60">
        <f t="shared" si="0"/>
        <v>26</v>
      </c>
      <c r="E19" s="61">
        <f>D19/20</f>
        <v>1.3</v>
      </c>
      <c r="F19" s="61">
        <f t="shared" si="23"/>
        <v>0.35555000000000003</v>
      </c>
      <c r="G19" s="51"/>
      <c r="H19" s="52">
        <f>G19*C19/1000</f>
        <v>0</v>
      </c>
      <c r="I19" s="51"/>
      <c r="J19" s="52">
        <f t="shared" si="3"/>
        <v>0</v>
      </c>
      <c r="K19" s="51"/>
      <c r="L19" s="52">
        <f t="shared" si="4"/>
        <v>0</v>
      </c>
      <c r="M19" s="51"/>
      <c r="N19" s="52">
        <f t="shared" si="15"/>
        <v>0</v>
      </c>
      <c r="O19" s="51"/>
      <c r="P19" s="52">
        <f t="shared" si="16"/>
        <v>0</v>
      </c>
      <c r="Q19" s="51"/>
      <c r="R19" s="52">
        <f t="shared" si="17"/>
        <v>0</v>
      </c>
      <c r="S19" s="51"/>
      <c r="T19" s="52">
        <f t="shared" si="18"/>
        <v>0</v>
      </c>
      <c r="U19" s="51"/>
      <c r="V19" s="52">
        <f t="shared" si="19"/>
        <v>0</v>
      </c>
      <c r="W19" s="51">
        <v>11</v>
      </c>
      <c r="X19" s="52">
        <f t="shared" si="20"/>
        <v>3.0085000000000002</v>
      </c>
      <c r="Y19" s="51">
        <v>15</v>
      </c>
      <c r="Z19" s="52">
        <f t="shared" si="5"/>
        <v>4.1025</v>
      </c>
      <c r="AA19" s="51"/>
      <c r="AB19" s="52">
        <f t="shared" si="6"/>
        <v>0</v>
      </c>
      <c r="AC19" s="51"/>
      <c r="AD19" s="52">
        <f t="shared" si="7"/>
        <v>0</v>
      </c>
      <c r="AE19" s="51"/>
      <c r="AF19" s="52">
        <f t="shared" si="21"/>
        <v>0</v>
      </c>
      <c r="AG19" s="51"/>
      <c r="AH19" s="52">
        <f t="shared" si="8"/>
        <v>0</v>
      </c>
      <c r="AI19" s="51"/>
      <c r="AJ19" s="52">
        <f t="shared" si="9"/>
        <v>0</v>
      </c>
      <c r="AK19" s="51"/>
      <c r="AL19" s="52">
        <f t="shared" si="10"/>
        <v>0</v>
      </c>
      <c r="AM19" s="51"/>
      <c r="AN19" s="52">
        <f t="shared" si="11"/>
        <v>0</v>
      </c>
      <c r="AO19" s="51"/>
      <c r="AP19" s="52">
        <f t="shared" si="12"/>
        <v>0</v>
      </c>
      <c r="AQ19" s="51"/>
      <c r="AR19" s="52">
        <f t="shared" si="13"/>
        <v>0</v>
      </c>
      <c r="AS19" s="51"/>
      <c r="AT19" s="52">
        <f t="shared" si="14"/>
        <v>0</v>
      </c>
    </row>
    <row r="20" spans="1:46" ht="18.75">
      <c r="A20" s="58">
        <v>15</v>
      </c>
      <c r="B20" s="70" t="s">
        <v>178</v>
      </c>
      <c r="C20" s="79">
        <v>279.95999999999998</v>
      </c>
      <c r="D20" s="79">
        <f t="shared" si="0"/>
        <v>318.10000000000002</v>
      </c>
      <c r="E20" s="61">
        <f>D20/20</f>
        <v>15.905000000000001</v>
      </c>
      <c r="F20" s="61">
        <f t="shared" si="23"/>
        <v>4.4527637999999996</v>
      </c>
      <c r="G20" s="51">
        <v>130.13999999999999</v>
      </c>
      <c r="H20" s="52">
        <f>G20*C20/1000</f>
        <v>36.433994399999996</v>
      </c>
      <c r="I20" s="51"/>
      <c r="J20" s="52">
        <f t="shared" si="3"/>
        <v>0</v>
      </c>
      <c r="K20" s="51"/>
      <c r="L20" s="52">
        <f t="shared" si="4"/>
        <v>0</v>
      </c>
      <c r="M20" s="51"/>
      <c r="N20" s="52">
        <f t="shared" si="15"/>
        <v>0</v>
      </c>
      <c r="O20" s="51"/>
      <c r="P20" s="52">
        <f t="shared" si="16"/>
        <v>0</v>
      </c>
      <c r="Q20" s="51">
        <v>110.8</v>
      </c>
      <c r="R20" s="52">
        <f t="shared" si="17"/>
        <v>31.019567999999996</v>
      </c>
      <c r="S20" s="51"/>
      <c r="T20" s="52">
        <f t="shared" si="18"/>
        <v>0</v>
      </c>
      <c r="U20" s="51"/>
      <c r="V20" s="52">
        <f t="shared" si="19"/>
        <v>0</v>
      </c>
      <c r="W20" s="51"/>
      <c r="X20" s="52">
        <f t="shared" si="20"/>
        <v>0</v>
      </c>
      <c r="Y20" s="51"/>
      <c r="Z20" s="52">
        <f t="shared" si="5"/>
        <v>0</v>
      </c>
      <c r="AA20" s="51"/>
      <c r="AB20" s="52">
        <f t="shared" si="6"/>
        <v>0</v>
      </c>
      <c r="AC20" s="51"/>
      <c r="AD20" s="52">
        <f t="shared" si="7"/>
        <v>0</v>
      </c>
      <c r="AE20" s="51"/>
      <c r="AF20" s="52">
        <f t="shared" si="21"/>
        <v>0</v>
      </c>
      <c r="AG20" s="51">
        <v>77.16</v>
      </c>
      <c r="AH20" s="52">
        <f t="shared" si="8"/>
        <v>21.6017136</v>
      </c>
      <c r="AI20" s="51"/>
      <c r="AJ20" s="52">
        <f t="shared" si="9"/>
        <v>0</v>
      </c>
      <c r="AK20" s="51"/>
      <c r="AL20" s="52">
        <f t="shared" si="10"/>
        <v>0</v>
      </c>
      <c r="AM20" s="51"/>
      <c r="AN20" s="52">
        <f t="shared" si="11"/>
        <v>0</v>
      </c>
      <c r="AO20" s="51"/>
      <c r="AP20" s="52">
        <f t="shared" si="12"/>
        <v>0</v>
      </c>
      <c r="AQ20" s="51"/>
      <c r="AR20" s="52">
        <f t="shared" si="13"/>
        <v>0</v>
      </c>
      <c r="AS20" s="51"/>
      <c r="AT20" s="52">
        <f t="shared" si="14"/>
        <v>0</v>
      </c>
    </row>
    <row r="21" spans="1:46" ht="18.75">
      <c r="A21" s="58">
        <v>16</v>
      </c>
      <c r="B21" s="70" t="s">
        <v>68</v>
      </c>
      <c r="C21" s="79">
        <v>388.5</v>
      </c>
      <c r="D21" s="79">
        <f t="shared" si="0"/>
        <v>826.88</v>
      </c>
      <c r="E21" s="61">
        <f t="shared" ref="E21:E57" si="24">D21/20</f>
        <v>41.344000000000001</v>
      </c>
      <c r="F21" s="64">
        <f>E21*C21/1000</f>
        <v>16.062144</v>
      </c>
      <c r="G21" s="54">
        <v>26.95</v>
      </c>
      <c r="H21" s="52">
        <f t="shared" si="2"/>
        <v>10.470075</v>
      </c>
      <c r="I21" s="51"/>
      <c r="J21" s="52">
        <f t="shared" si="3"/>
        <v>0</v>
      </c>
      <c r="K21" s="51">
        <v>26.95</v>
      </c>
      <c r="L21" s="52">
        <f t="shared" si="4"/>
        <v>10.470075</v>
      </c>
      <c r="M21" s="51">
        <v>82.05</v>
      </c>
      <c r="N21" s="52">
        <f t="shared" si="15"/>
        <v>31.876424999999998</v>
      </c>
      <c r="O21" s="51">
        <v>26.95</v>
      </c>
      <c r="P21" s="52">
        <f t="shared" si="16"/>
        <v>10.470075</v>
      </c>
      <c r="Q21" s="51"/>
      <c r="R21" s="52">
        <f t="shared" si="17"/>
        <v>0</v>
      </c>
      <c r="S21" s="51">
        <v>26.95</v>
      </c>
      <c r="T21" s="52">
        <f t="shared" si="18"/>
        <v>10.470075</v>
      </c>
      <c r="U21" s="51">
        <v>132.69</v>
      </c>
      <c r="V21" s="52">
        <f t="shared" si="19"/>
        <v>51.550065000000004</v>
      </c>
      <c r="W21" s="51">
        <v>26.95</v>
      </c>
      <c r="X21" s="52">
        <f t="shared" si="20"/>
        <v>10.470075</v>
      </c>
      <c r="Y21" s="51">
        <v>26.95</v>
      </c>
      <c r="Z21" s="52">
        <f t="shared" si="5"/>
        <v>10.470075</v>
      </c>
      <c r="AA21" s="51">
        <v>26.95</v>
      </c>
      <c r="AB21" s="52">
        <f t="shared" si="6"/>
        <v>10.470075</v>
      </c>
      <c r="AC21" s="51">
        <v>27.45</v>
      </c>
      <c r="AD21" s="52">
        <f t="shared" si="7"/>
        <v>10.664324999999998</v>
      </c>
      <c r="AE21" s="51">
        <v>26.95</v>
      </c>
      <c r="AF21" s="52">
        <f t="shared" si="21"/>
        <v>10.470075</v>
      </c>
      <c r="AG21" s="51"/>
      <c r="AH21" s="52">
        <f>AG21*C21/1000</f>
        <v>0</v>
      </c>
      <c r="AI21" s="51">
        <v>26.95</v>
      </c>
      <c r="AJ21" s="52">
        <f t="shared" si="9"/>
        <v>10.470075</v>
      </c>
      <c r="AK21" s="51">
        <v>26.95</v>
      </c>
      <c r="AL21" s="52">
        <f t="shared" si="10"/>
        <v>10.470075</v>
      </c>
      <c r="AM21" s="51">
        <v>110.8</v>
      </c>
      <c r="AN21" s="52">
        <f t="shared" si="11"/>
        <v>43.045799999999993</v>
      </c>
      <c r="AO21" s="51">
        <v>26.95</v>
      </c>
      <c r="AP21" s="52">
        <f t="shared" si="12"/>
        <v>10.470075</v>
      </c>
      <c r="AQ21" s="51">
        <v>149.99</v>
      </c>
      <c r="AR21" s="52">
        <f t="shared" si="13"/>
        <v>58.271115000000002</v>
      </c>
      <c r="AS21" s="51">
        <v>27.45</v>
      </c>
      <c r="AT21" s="52">
        <f t="shared" si="14"/>
        <v>10.664324999999998</v>
      </c>
    </row>
    <row r="22" spans="1:46" ht="18.75">
      <c r="A22" s="58">
        <v>17</v>
      </c>
      <c r="B22" s="70" t="s">
        <v>126</v>
      </c>
      <c r="C22" s="79">
        <v>202.26</v>
      </c>
      <c r="D22" s="79">
        <f t="shared" si="0"/>
        <v>104</v>
      </c>
      <c r="E22" s="61">
        <f t="shared" si="24"/>
        <v>5.2</v>
      </c>
      <c r="F22" s="64">
        <f>E22*C22/1000</f>
        <v>1.051752</v>
      </c>
      <c r="G22" s="54"/>
      <c r="H22" s="52">
        <f t="shared" si="2"/>
        <v>0</v>
      </c>
      <c r="I22" s="51"/>
      <c r="J22" s="52">
        <f t="shared" si="3"/>
        <v>0</v>
      </c>
      <c r="K22" s="51"/>
      <c r="L22" s="52">
        <f t="shared" si="4"/>
        <v>0</v>
      </c>
      <c r="M22" s="51"/>
      <c r="N22" s="52">
        <f t="shared" si="15"/>
        <v>0</v>
      </c>
      <c r="O22" s="51"/>
      <c r="P22" s="52">
        <f t="shared" si="16"/>
        <v>0</v>
      </c>
      <c r="Q22" s="51"/>
      <c r="R22" s="52">
        <f t="shared" si="17"/>
        <v>0</v>
      </c>
      <c r="S22" s="51">
        <v>104</v>
      </c>
      <c r="T22" s="52">
        <f t="shared" si="18"/>
        <v>21.035040000000002</v>
      </c>
      <c r="U22" s="51"/>
      <c r="V22" s="52">
        <f t="shared" si="19"/>
        <v>0</v>
      </c>
      <c r="W22" s="51"/>
      <c r="X22" s="52">
        <f t="shared" si="20"/>
        <v>0</v>
      </c>
      <c r="Y22" s="51"/>
      <c r="Z22" s="52">
        <f t="shared" si="5"/>
        <v>0</v>
      </c>
      <c r="AA22" s="51"/>
      <c r="AB22" s="52">
        <f t="shared" si="6"/>
        <v>0</v>
      </c>
      <c r="AC22" s="51"/>
      <c r="AD22" s="52">
        <f t="shared" si="7"/>
        <v>0</v>
      </c>
      <c r="AE22" s="51"/>
      <c r="AF22" s="52">
        <f t="shared" si="21"/>
        <v>0</v>
      </c>
      <c r="AG22" s="51"/>
      <c r="AH22" s="52">
        <f t="shared" ref="AH22:AH23" si="25">AG22*C22/1000</f>
        <v>0</v>
      </c>
      <c r="AI22" s="51"/>
      <c r="AJ22" s="52">
        <f t="shared" si="9"/>
        <v>0</v>
      </c>
      <c r="AK22" s="51"/>
      <c r="AL22" s="52">
        <f t="shared" si="10"/>
        <v>0</v>
      </c>
      <c r="AM22" s="51"/>
      <c r="AN22" s="52">
        <f t="shared" si="11"/>
        <v>0</v>
      </c>
      <c r="AO22" s="51"/>
      <c r="AP22" s="52">
        <f t="shared" si="12"/>
        <v>0</v>
      </c>
      <c r="AQ22" s="51"/>
      <c r="AR22" s="52">
        <f t="shared" si="13"/>
        <v>0</v>
      </c>
      <c r="AS22" s="51"/>
      <c r="AT22" s="52">
        <f t="shared" si="14"/>
        <v>0</v>
      </c>
    </row>
    <row r="23" spans="1:46" ht="18.75">
      <c r="A23" s="58">
        <v>18</v>
      </c>
      <c r="B23" s="70" t="s">
        <v>244</v>
      </c>
      <c r="C23" s="79">
        <v>328.9</v>
      </c>
      <c r="D23" s="79">
        <f t="shared" si="0"/>
        <v>0</v>
      </c>
      <c r="E23" s="61">
        <f t="shared" si="24"/>
        <v>0</v>
      </c>
      <c r="F23" s="64">
        <f>E23*C23/1000</f>
        <v>0</v>
      </c>
      <c r="G23" s="54"/>
      <c r="H23" s="52">
        <f t="shared" si="2"/>
        <v>0</v>
      </c>
      <c r="I23" s="51"/>
      <c r="J23" s="52">
        <f t="shared" si="3"/>
        <v>0</v>
      </c>
      <c r="K23" s="51"/>
      <c r="L23" s="52">
        <f t="shared" si="4"/>
        <v>0</v>
      </c>
      <c r="M23" s="51"/>
      <c r="N23" s="52">
        <f t="shared" si="15"/>
        <v>0</v>
      </c>
      <c r="O23" s="51"/>
      <c r="P23" s="52">
        <f t="shared" si="16"/>
        <v>0</v>
      </c>
      <c r="Q23" s="51"/>
      <c r="R23" s="52">
        <f t="shared" si="17"/>
        <v>0</v>
      </c>
      <c r="S23" s="51"/>
      <c r="T23" s="52">
        <f t="shared" si="18"/>
        <v>0</v>
      </c>
      <c r="U23" s="51"/>
      <c r="V23" s="52">
        <f t="shared" si="19"/>
        <v>0</v>
      </c>
      <c r="W23" s="51"/>
      <c r="X23" s="52">
        <f t="shared" si="20"/>
        <v>0</v>
      </c>
      <c r="Y23" s="51"/>
      <c r="Z23" s="52">
        <f t="shared" si="5"/>
        <v>0</v>
      </c>
      <c r="AA23" s="51"/>
      <c r="AB23" s="52">
        <f t="shared" si="6"/>
        <v>0</v>
      </c>
      <c r="AC23" s="51"/>
      <c r="AD23" s="52">
        <f t="shared" si="7"/>
        <v>0</v>
      </c>
      <c r="AE23" s="51"/>
      <c r="AF23" s="52">
        <f t="shared" si="21"/>
        <v>0</v>
      </c>
      <c r="AG23" s="51"/>
      <c r="AH23" s="52">
        <f t="shared" si="25"/>
        <v>0</v>
      </c>
      <c r="AI23" s="51"/>
      <c r="AJ23" s="52">
        <f t="shared" si="9"/>
        <v>0</v>
      </c>
      <c r="AK23" s="51"/>
      <c r="AL23" s="52">
        <f t="shared" si="10"/>
        <v>0</v>
      </c>
      <c r="AM23" s="51"/>
      <c r="AN23" s="52">
        <f t="shared" si="11"/>
        <v>0</v>
      </c>
      <c r="AO23" s="51"/>
      <c r="AP23" s="52">
        <f t="shared" si="12"/>
        <v>0</v>
      </c>
      <c r="AQ23" s="51"/>
      <c r="AR23" s="52">
        <f t="shared" si="13"/>
        <v>0</v>
      </c>
      <c r="AS23" s="51"/>
      <c r="AT23" s="52">
        <f t="shared" si="14"/>
        <v>0</v>
      </c>
    </row>
    <row r="24" spans="1:46" ht="18.75">
      <c r="A24" s="58">
        <v>19</v>
      </c>
      <c r="B24" s="70" t="s">
        <v>223</v>
      </c>
      <c r="C24" s="79">
        <v>191.27</v>
      </c>
      <c r="D24" s="79">
        <f t="shared" si="0"/>
        <v>511.53999999999996</v>
      </c>
      <c r="E24" s="61">
        <f t="shared" si="24"/>
        <v>25.576999999999998</v>
      </c>
      <c r="F24" s="64">
        <f>E24*C24/1000</f>
        <v>4.8921127900000005</v>
      </c>
      <c r="G24" s="54"/>
      <c r="H24" s="52">
        <f t="shared" si="2"/>
        <v>0</v>
      </c>
      <c r="I24" s="51">
        <v>47.5</v>
      </c>
      <c r="J24" s="52">
        <f t="shared" si="3"/>
        <v>9.085325000000001</v>
      </c>
      <c r="K24" s="51"/>
      <c r="L24" s="52">
        <f t="shared" si="4"/>
        <v>0</v>
      </c>
      <c r="M24" s="51"/>
      <c r="N24" s="52">
        <f t="shared" si="15"/>
        <v>0</v>
      </c>
      <c r="O24" s="51">
        <v>183.6</v>
      </c>
      <c r="P24" s="52">
        <f t="shared" si="16"/>
        <v>35.117171999999997</v>
      </c>
      <c r="Q24" s="51"/>
      <c r="R24" s="52">
        <f t="shared" si="17"/>
        <v>0</v>
      </c>
      <c r="S24" s="51"/>
      <c r="T24" s="52">
        <f t="shared" si="18"/>
        <v>0</v>
      </c>
      <c r="U24" s="51"/>
      <c r="V24" s="52">
        <f t="shared" si="19"/>
        <v>0</v>
      </c>
      <c r="W24" s="51"/>
      <c r="X24" s="52">
        <f t="shared" si="20"/>
        <v>0</v>
      </c>
      <c r="Y24" s="51">
        <v>96.84</v>
      </c>
      <c r="Z24" s="52">
        <f t="shared" si="5"/>
        <v>18.522586800000003</v>
      </c>
      <c r="AA24" s="51"/>
      <c r="AB24" s="52">
        <f t="shared" si="6"/>
        <v>0</v>
      </c>
      <c r="AC24" s="51"/>
      <c r="AD24" s="52">
        <f t="shared" si="7"/>
        <v>0</v>
      </c>
      <c r="AE24" s="51">
        <v>183.6</v>
      </c>
      <c r="AF24" s="52">
        <f t="shared" si="21"/>
        <v>35.117171999999997</v>
      </c>
      <c r="AG24" s="51"/>
      <c r="AH24" s="52">
        <f t="shared" si="8"/>
        <v>0</v>
      </c>
      <c r="AI24" s="51"/>
      <c r="AJ24" s="52">
        <f t="shared" si="9"/>
        <v>0</v>
      </c>
      <c r="AK24" s="51"/>
      <c r="AL24" s="52">
        <f t="shared" si="10"/>
        <v>0</v>
      </c>
      <c r="AM24" s="51"/>
      <c r="AN24" s="52">
        <f t="shared" si="11"/>
        <v>0</v>
      </c>
      <c r="AO24" s="51"/>
      <c r="AP24" s="52">
        <f t="shared" si="12"/>
        <v>0</v>
      </c>
      <c r="AQ24" s="51"/>
      <c r="AR24" s="52">
        <f t="shared" si="13"/>
        <v>0</v>
      </c>
      <c r="AS24" s="51"/>
      <c r="AT24" s="52">
        <f t="shared" si="14"/>
        <v>0</v>
      </c>
    </row>
    <row r="25" spans="1:46" ht="18.75">
      <c r="A25" s="58">
        <v>20</v>
      </c>
      <c r="B25" s="70" t="s">
        <v>69</v>
      </c>
      <c r="C25" s="79">
        <v>54.32</v>
      </c>
      <c r="D25" s="79">
        <f t="shared" si="0"/>
        <v>152.5</v>
      </c>
      <c r="E25" s="61">
        <f t="shared" si="24"/>
        <v>7.625</v>
      </c>
      <c r="F25" s="61">
        <f t="shared" ref="F25:F45" si="26">E25*C25/1000</f>
        <v>0.41419</v>
      </c>
      <c r="G25" s="51"/>
      <c r="H25" s="52">
        <f t="shared" si="2"/>
        <v>0</v>
      </c>
      <c r="I25" s="51">
        <v>36</v>
      </c>
      <c r="J25" s="52">
        <f t="shared" si="3"/>
        <v>1.9555199999999999</v>
      </c>
      <c r="K25" s="51"/>
      <c r="L25" s="52">
        <f t="shared" si="4"/>
        <v>0</v>
      </c>
      <c r="M25" s="51">
        <v>10</v>
      </c>
      <c r="N25" s="52">
        <f t="shared" si="15"/>
        <v>0.54320000000000002</v>
      </c>
      <c r="O25" s="51"/>
      <c r="P25" s="52">
        <f t="shared" si="16"/>
        <v>0</v>
      </c>
      <c r="Q25" s="51"/>
      <c r="R25" s="52">
        <f t="shared" si="17"/>
        <v>0</v>
      </c>
      <c r="S25" s="51"/>
      <c r="T25" s="52">
        <f t="shared" si="18"/>
        <v>0</v>
      </c>
      <c r="U25" s="51"/>
      <c r="V25" s="52">
        <f t="shared" si="19"/>
        <v>0</v>
      </c>
      <c r="W25" s="51"/>
      <c r="X25" s="52">
        <f t="shared" si="20"/>
        <v>0</v>
      </c>
      <c r="Y25" s="51">
        <v>41</v>
      </c>
      <c r="Z25" s="52">
        <f t="shared" si="5"/>
        <v>2.2271199999999998</v>
      </c>
      <c r="AA25" s="51"/>
      <c r="AB25" s="52">
        <f t="shared" si="6"/>
        <v>0</v>
      </c>
      <c r="AC25" s="51"/>
      <c r="AD25" s="52">
        <f t="shared" si="7"/>
        <v>0</v>
      </c>
      <c r="AE25" s="51"/>
      <c r="AF25" s="52">
        <f t="shared" si="21"/>
        <v>0</v>
      </c>
      <c r="AG25" s="51">
        <v>9</v>
      </c>
      <c r="AH25" s="52">
        <f t="shared" si="8"/>
        <v>0.48887999999999998</v>
      </c>
      <c r="AI25" s="51">
        <v>23</v>
      </c>
      <c r="AJ25" s="52">
        <f t="shared" si="9"/>
        <v>1.2493599999999998</v>
      </c>
      <c r="AK25" s="51"/>
      <c r="AL25" s="52">
        <f t="shared" si="10"/>
        <v>0</v>
      </c>
      <c r="AM25" s="51"/>
      <c r="AN25" s="52">
        <f t="shared" si="11"/>
        <v>0</v>
      </c>
      <c r="AO25" s="51">
        <v>33.5</v>
      </c>
      <c r="AP25" s="52">
        <f t="shared" si="12"/>
        <v>1.81972</v>
      </c>
      <c r="AQ25" s="51"/>
      <c r="AR25" s="52">
        <f t="shared" si="13"/>
        <v>0</v>
      </c>
      <c r="AS25" s="51"/>
      <c r="AT25" s="52">
        <f t="shared" si="14"/>
        <v>0</v>
      </c>
    </row>
    <row r="26" spans="1:46" ht="18.75">
      <c r="A26" s="58">
        <v>21</v>
      </c>
      <c r="B26" s="70" t="s">
        <v>70</v>
      </c>
      <c r="C26" s="79">
        <v>556.75</v>
      </c>
      <c r="D26" s="79">
        <f t="shared" si="0"/>
        <v>157.22</v>
      </c>
      <c r="E26" s="61">
        <f t="shared" si="24"/>
        <v>7.8609999999999998</v>
      </c>
      <c r="F26" s="61">
        <f t="shared" si="26"/>
        <v>4.3766117500000004</v>
      </c>
      <c r="G26" s="51"/>
      <c r="H26" s="52">
        <v>0</v>
      </c>
      <c r="I26" s="51">
        <v>12</v>
      </c>
      <c r="J26" s="52">
        <f t="shared" si="3"/>
        <v>6.681</v>
      </c>
      <c r="K26" s="51">
        <v>11</v>
      </c>
      <c r="L26" s="52">
        <f t="shared" si="4"/>
        <v>6.12425</v>
      </c>
      <c r="M26" s="51">
        <v>6</v>
      </c>
      <c r="N26" s="52">
        <f t="shared" si="15"/>
        <v>3.3405</v>
      </c>
      <c r="O26" s="51">
        <v>8</v>
      </c>
      <c r="P26" s="52">
        <f t="shared" si="16"/>
        <v>4.4539999999999997</v>
      </c>
      <c r="Q26" s="51">
        <v>8</v>
      </c>
      <c r="R26" s="52">
        <f t="shared" si="17"/>
        <v>4.4539999999999997</v>
      </c>
      <c r="S26" s="51">
        <v>6.62</v>
      </c>
      <c r="T26" s="52">
        <f t="shared" si="18"/>
        <v>3.6856849999999999</v>
      </c>
      <c r="U26" s="51">
        <v>5</v>
      </c>
      <c r="V26" s="52">
        <f t="shared" si="19"/>
        <v>2.7837499999999999</v>
      </c>
      <c r="W26" s="51">
        <v>6</v>
      </c>
      <c r="X26" s="52">
        <f t="shared" si="20"/>
        <v>3.3405</v>
      </c>
      <c r="Y26" s="51">
        <v>17</v>
      </c>
      <c r="Z26" s="52">
        <f t="shared" si="5"/>
        <v>9.4647500000000004</v>
      </c>
      <c r="AA26" s="51"/>
      <c r="AB26" s="52">
        <f t="shared" si="6"/>
        <v>0</v>
      </c>
      <c r="AC26" s="51">
        <v>6</v>
      </c>
      <c r="AD26" s="52">
        <f t="shared" si="7"/>
        <v>3.3405</v>
      </c>
      <c r="AE26" s="51">
        <v>8</v>
      </c>
      <c r="AF26" s="52">
        <f t="shared" si="21"/>
        <v>4.4539999999999997</v>
      </c>
      <c r="AG26" s="51">
        <v>11</v>
      </c>
      <c r="AH26" s="52">
        <f t="shared" si="8"/>
        <v>6.12425</v>
      </c>
      <c r="AI26" s="51">
        <v>9.6</v>
      </c>
      <c r="AJ26" s="52">
        <f t="shared" si="9"/>
        <v>5.3448000000000002</v>
      </c>
      <c r="AK26" s="51">
        <v>6</v>
      </c>
      <c r="AL26" s="52">
        <f t="shared" si="10"/>
        <v>3.3405</v>
      </c>
      <c r="AM26" s="51">
        <v>6</v>
      </c>
      <c r="AN26" s="52">
        <f t="shared" si="11"/>
        <v>3.3405</v>
      </c>
      <c r="AO26" s="51">
        <v>17</v>
      </c>
      <c r="AP26" s="52">
        <f t="shared" si="12"/>
        <v>9.4647500000000004</v>
      </c>
      <c r="AQ26" s="51">
        <v>8</v>
      </c>
      <c r="AR26" s="52">
        <f t="shared" si="13"/>
        <v>4.4539999999999997</v>
      </c>
      <c r="AS26" s="51">
        <v>6</v>
      </c>
      <c r="AT26" s="52">
        <f t="shared" si="14"/>
        <v>3.3405</v>
      </c>
    </row>
    <row r="27" spans="1:46" ht="18.75">
      <c r="A27" s="58">
        <v>22</v>
      </c>
      <c r="B27" s="70" t="s">
        <v>71</v>
      </c>
      <c r="C27" s="79">
        <v>143.91999999999999</v>
      </c>
      <c r="D27" s="79">
        <f t="shared" si="0"/>
        <v>171.24</v>
      </c>
      <c r="E27" s="61">
        <f t="shared" si="24"/>
        <v>8.5620000000000012</v>
      </c>
      <c r="F27" s="61">
        <f t="shared" si="26"/>
        <v>1.23224304</v>
      </c>
      <c r="G27" s="53">
        <v>13.03</v>
      </c>
      <c r="H27" s="52">
        <f t="shared" ref="H27:H57" si="27">G27*C27/1000</f>
        <v>1.8752775999999998</v>
      </c>
      <c r="I27" s="51"/>
      <c r="J27" s="52">
        <f t="shared" si="3"/>
        <v>0</v>
      </c>
      <c r="K27" s="51">
        <v>13.03</v>
      </c>
      <c r="L27" s="52">
        <f t="shared" si="4"/>
        <v>1.8752775999999998</v>
      </c>
      <c r="M27" s="51"/>
      <c r="N27" s="52">
        <f t="shared" si="15"/>
        <v>0</v>
      </c>
      <c r="O27" s="51"/>
      <c r="P27" s="52">
        <f t="shared" si="16"/>
        <v>0</v>
      </c>
      <c r="Q27" s="51"/>
      <c r="R27" s="52">
        <f t="shared" si="17"/>
        <v>0</v>
      </c>
      <c r="S27" s="51">
        <v>21.91</v>
      </c>
      <c r="T27" s="52">
        <f t="shared" si="18"/>
        <v>3.1532871999999998</v>
      </c>
      <c r="U27" s="51">
        <v>13.03</v>
      </c>
      <c r="V27" s="52">
        <f t="shared" si="19"/>
        <v>1.8752775999999998</v>
      </c>
      <c r="W27" s="53">
        <v>6.52</v>
      </c>
      <c r="X27" s="52">
        <f t="shared" si="20"/>
        <v>0.93835839999999981</v>
      </c>
      <c r="Y27" s="51">
        <v>13.03</v>
      </c>
      <c r="Z27" s="52">
        <f t="shared" si="5"/>
        <v>1.8752775999999998</v>
      </c>
      <c r="AA27" s="51">
        <v>13.03</v>
      </c>
      <c r="AB27" s="52">
        <f t="shared" si="6"/>
        <v>1.8752775999999998</v>
      </c>
      <c r="AC27" s="51">
        <v>3.62</v>
      </c>
      <c r="AD27" s="52">
        <f t="shared" si="7"/>
        <v>0.52099040000000008</v>
      </c>
      <c r="AE27" s="51">
        <v>13.03</v>
      </c>
      <c r="AF27" s="52">
        <f t="shared" si="21"/>
        <v>1.8752775999999998</v>
      </c>
      <c r="AG27" s="51">
        <v>13.03</v>
      </c>
      <c r="AH27" s="52">
        <f t="shared" si="8"/>
        <v>1.8752775999999998</v>
      </c>
      <c r="AI27" s="51"/>
      <c r="AJ27" s="52">
        <f t="shared" si="9"/>
        <v>0</v>
      </c>
      <c r="AK27" s="51">
        <v>18.66</v>
      </c>
      <c r="AL27" s="52">
        <f t="shared" si="10"/>
        <v>2.6855471999999998</v>
      </c>
      <c r="AM27" s="51"/>
      <c r="AN27" s="52">
        <f t="shared" si="11"/>
        <v>0</v>
      </c>
      <c r="AO27" s="51">
        <v>13.03</v>
      </c>
      <c r="AP27" s="52">
        <f t="shared" si="12"/>
        <v>1.8752775999999998</v>
      </c>
      <c r="AQ27" s="51">
        <v>13.03</v>
      </c>
      <c r="AR27" s="52">
        <f t="shared" si="13"/>
        <v>1.8752775999999998</v>
      </c>
      <c r="AS27" s="51">
        <v>3.26</v>
      </c>
      <c r="AT27" s="52">
        <f t="shared" si="14"/>
        <v>0.46917919999999991</v>
      </c>
    </row>
    <row r="28" spans="1:46" ht="18.75">
      <c r="A28" s="58">
        <v>23</v>
      </c>
      <c r="B28" s="70" t="s">
        <v>181</v>
      </c>
      <c r="C28" s="79">
        <v>465.51</v>
      </c>
      <c r="D28" s="79">
        <v>23.89</v>
      </c>
      <c r="E28" s="61">
        <f t="shared" si="24"/>
        <v>1.1945000000000001</v>
      </c>
      <c r="F28" s="61">
        <f t="shared" si="26"/>
        <v>0.55605169499999996</v>
      </c>
      <c r="G28" s="53"/>
      <c r="H28" s="52">
        <f t="shared" si="27"/>
        <v>0</v>
      </c>
      <c r="I28" s="51"/>
      <c r="J28" s="52">
        <f t="shared" si="3"/>
        <v>0</v>
      </c>
      <c r="K28" s="51"/>
      <c r="L28" s="52">
        <f t="shared" si="4"/>
        <v>0</v>
      </c>
      <c r="M28" s="51"/>
      <c r="N28" s="52">
        <f t="shared" si="15"/>
        <v>0</v>
      </c>
      <c r="O28" s="51"/>
      <c r="P28" s="52">
        <f t="shared" si="16"/>
        <v>0</v>
      </c>
      <c r="Q28" s="51"/>
      <c r="R28" s="52">
        <f t="shared" si="17"/>
        <v>0</v>
      </c>
      <c r="S28" s="51"/>
      <c r="T28" s="52">
        <f t="shared" si="18"/>
        <v>0</v>
      </c>
      <c r="U28" s="51"/>
      <c r="V28" s="52">
        <f t="shared" si="19"/>
        <v>0</v>
      </c>
      <c r="W28" s="53">
        <v>23.89</v>
      </c>
      <c r="X28" s="52">
        <f t="shared" si="20"/>
        <v>11.1210339</v>
      </c>
      <c r="Y28" s="51"/>
      <c r="Z28" s="52">
        <f t="shared" si="5"/>
        <v>0</v>
      </c>
      <c r="AA28" s="51"/>
      <c r="AB28" s="52">
        <f t="shared" si="6"/>
        <v>0</v>
      </c>
      <c r="AC28" s="51"/>
      <c r="AD28" s="52">
        <f t="shared" si="7"/>
        <v>0</v>
      </c>
      <c r="AE28" s="51">
        <v>12.37</v>
      </c>
      <c r="AF28" s="52">
        <v>0</v>
      </c>
      <c r="AG28" s="51"/>
      <c r="AH28" s="52">
        <f t="shared" si="8"/>
        <v>0</v>
      </c>
      <c r="AI28" s="51"/>
      <c r="AJ28" s="52">
        <f t="shared" si="9"/>
        <v>0</v>
      </c>
      <c r="AK28" s="51"/>
      <c r="AL28" s="52">
        <f t="shared" si="10"/>
        <v>0</v>
      </c>
      <c r="AM28" s="51"/>
      <c r="AN28" s="52">
        <f t="shared" si="11"/>
        <v>0</v>
      </c>
      <c r="AO28" s="51"/>
      <c r="AP28" s="52">
        <f t="shared" si="12"/>
        <v>0</v>
      </c>
      <c r="AQ28" s="51"/>
      <c r="AR28" s="52">
        <f t="shared" si="13"/>
        <v>0</v>
      </c>
      <c r="AS28" s="51"/>
      <c r="AT28" s="52">
        <f t="shared" si="14"/>
        <v>0</v>
      </c>
    </row>
    <row r="29" spans="1:46" ht="18.75">
      <c r="A29" s="58">
        <v>24</v>
      </c>
      <c r="B29" s="70" t="s">
        <v>127</v>
      </c>
      <c r="C29" s="79">
        <v>35.61</v>
      </c>
      <c r="D29" s="79">
        <f t="shared" si="0"/>
        <v>72</v>
      </c>
      <c r="E29" s="61">
        <f t="shared" si="24"/>
        <v>3.6</v>
      </c>
      <c r="F29" s="61">
        <f t="shared" si="26"/>
        <v>0.128196</v>
      </c>
      <c r="G29" s="53"/>
      <c r="H29" s="52">
        <f t="shared" si="27"/>
        <v>0</v>
      </c>
      <c r="I29" s="51"/>
      <c r="J29" s="52">
        <f t="shared" si="3"/>
        <v>0</v>
      </c>
      <c r="K29" s="51"/>
      <c r="L29" s="52">
        <f t="shared" si="4"/>
        <v>0</v>
      </c>
      <c r="M29" s="51"/>
      <c r="N29" s="52">
        <f t="shared" si="15"/>
        <v>0</v>
      </c>
      <c r="O29" s="51">
        <v>24</v>
      </c>
      <c r="P29" s="52">
        <f t="shared" si="16"/>
        <v>0.85463999999999996</v>
      </c>
      <c r="Q29" s="51"/>
      <c r="R29" s="52">
        <f t="shared" si="17"/>
        <v>0</v>
      </c>
      <c r="S29" s="51"/>
      <c r="T29" s="52">
        <f t="shared" si="18"/>
        <v>0</v>
      </c>
      <c r="U29" s="51"/>
      <c r="V29" s="52">
        <f t="shared" si="19"/>
        <v>0</v>
      </c>
      <c r="W29" s="53">
        <v>24</v>
      </c>
      <c r="X29" s="52">
        <f t="shared" si="20"/>
        <v>0.85463999999999996</v>
      </c>
      <c r="Y29" s="51"/>
      <c r="Z29" s="52">
        <f t="shared" si="5"/>
        <v>0</v>
      </c>
      <c r="AA29" s="51"/>
      <c r="AB29" s="52">
        <f t="shared" si="6"/>
        <v>0</v>
      </c>
      <c r="AC29" s="51"/>
      <c r="AD29" s="52">
        <f t="shared" si="7"/>
        <v>0</v>
      </c>
      <c r="AE29" s="51"/>
      <c r="AF29" s="52">
        <v>0</v>
      </c>
      <c r="AG29" s="51"/>
      <c r="AH29" s="52">
        <f t="shared" si="8"/>
        <v>0</v>
      </c>
      <c r="AI29" s="51">
        <v>24</v>
      </c>
      <c r="AJ29" s="52">
        <f t="shared" si="9"/>
        <v>0.85463999999999996</v>
      </c>
      <c r="AK29" s="51"/>
      <c r="AL29" s="52">
        <f t="shared" si="10"/>
        <v>0</v>
      </c>
      <c r="AM29" s="51"/>
      <c r="AN29" s="52">
        <f t="shared" si="11"/>
        <v>0</v>
      </c>
      <c r="AO29" s="51"/>
      <c r="AP29" s="52">
        <f t="shared" si="12"/>
        <v>0</v>
      </c>
      <c r="AQ29" s="51"/>
      <c r="AR29" s="52">
        <f t="shared" si="13"/>
        <v>0</v>
      </c>
      <c r="AS29" s="51"/>
      <c r="AT29" s="52">
        <f t="shared" si="14"/>
        <v>0</v>
      </c>
    </row>
    <row r="30" spans="1:46" ht="18.75">
      <c r="A30" s="58">
        <v>25</v>
      </c>
      <c r="B30" s="87" t="s">
        <v>72</v>
      </c>
      <c r="C30" s="79">
        <v>40.659999999999997</v>
      </c>
      <c r="D30" s="79">
        <f t="shared" si="0"/>
        <v>292</v>
      </c>
      <c r="E30" s="61">
        <f t="shared" si="24"/>
        <v>14.6</v>
      </c>
      <c r="F30" s="61">
        <f t="shared" si="26"/>
        <v>0.59363599999999994</v>
      </c>
      <c r="G30" s="53"/>
      <c r="H30" s="52">
        <f>G30*C30/1000</f>
        <v>0</v>
      </c>
      <c r="I30" s="53"/>
      <c r="J30" s="52">
        <f t="shared" si="3"/>
        <v>0</v>
      </c>
      <c r="K30" s="51"/>
      <c r="L30" s="52">
        <f t="shared" si="4"/>
        <v>0</v>
      </c>
      <c r="M30" s="51">
        <v>73</v>
      </c>
      <c r="N30" s="52">
        <f t="shared" si="15"/>
        <v>2.9681799999999998</v>
      </c>
      <c r="O30" s="53"/>
      <c r="P30" s="52">
        <f t="shared" si="16"/>
        <v>0</v>
      </c>
      <c r="Q30" s="53"/>
      <c r="R30" s="52">
        <f t="shared" si="17"/>
        <v>0</v>
      </c>
      <c r="S30" s="53"/>
      <c r="T30" s="52">
        <f t="shared" si="18"/>
        <v>0</v>
      </c>
      <c r="U30" s="53"/>
      <c r="V30" s="52">
        <f t="shared" si="19"/>
        <v>0</v>
      </c>
      <c r="W30" s="53">
        <v>73</v>
      </c>
      <c r="X30" s="52">
        <f t="shared" si="20"/>
        <v>2.9681799999999998</v>
      </c>
      <c r="Y30" s="53"/>
      <c r="Z30" s="52">
        <f t="shared" si="5"/>
        <v>0</v>
      </c>
      <c r="AA30" s="53"/>
      <c r="AB30" s="52">
        <f t="shared" si="6"/>
        <v>0</v>
      </c>
      <c r="AC30" s="53"/>
      <c r="AD30" s="52">
        <f t="shared" si="7"/>
        <v>0</v>
      </c>
      <c r="AE30" s="53"/>
      <c r="AF30" s="52">
        <f t="shared" si="21"/>
        <v>0</v>
      </c>
      <c r="AG30" s="53">
        <v>73</v>
      </c>
      <c r="AH30" s="52">
        <f t="shared" si="8"/>
        <v>2.9681799999999998</v>
      </c>
      <c r="AI30" s="53"/>
      <c r="AJ30" s="52">
        <f t="shared" si="9"/>
        <v>0</v>
      </c>
      <c r="AK30" s="53">
        <v>73</v>
      </c>
      <c r="AL30" s="52">
        <f t="shared" si="10"/>
        <v>2.9681799999999998</v>
      </c>
      <c r="AM30" s="53"/>
      <c r="AN30" s="52">
        <f t="shared" si="11"/>
        <v>0</v>
      </c>
      <c r="AO30" s="53"/>
      <c r="AP30" s="52">
        <f t="shared" si="12"/>
        <v>0</v>
      </c>
      <c r="AQ30" s="51"/>
      <c r="AR30" s="52">
        <f t="shared" si="13"/>
        <v>0</v>
      </c>
      <c r="AS30" s="51"/>
      <c r="AT30" s="52">
        <f t="shared" si="14"/>
        <v>0</v>
      </c>
    </row>
    <row r="31" spans="1:46" ht="18.75">
      <c r="A31" s="58">
        <v>26</v>
      </c>
      <c r="B31" s="87" t="s">
        <v>179</v>
      </c>
      <c r="C31" s="79">
        <v>99</v>
      </c>
      <c r="D31" s="79">
        <f t="shared" si="0"/>
        <v>294.39999999999998</v>
      </c>
      <c r="E31" s="61">
        <f t="shared" si="24"/>
        <v>14.719999999999999</v>
      </c>
      <c r="F31" s="61">
        <f t="shared" si="26"/>
        <v>1.4572799999999999</v>
      </c>
      <c r="G31" s="53">
        <v>50.4</v>
      </c>
      <c r="H31" s="52">
        <f>G31*C31/1000</f>
        <v>4.9895999999999994</v>
      </c>
      <c r="I31" s="53"/>
      <c r="J31" s="52">
        <f t="shared" si="3"/>
        <v>0</v>
      </c>
      <c r="K31" s="51"/>
      <c r="L31" s="52">
        <f t="shared" si="4"/>
        <v>0</v>
      </c>
      <c r="M31" s="51"/>
      <c r="N31" s="52">
        <f t="shared" si="15"/>
        <v>0</v>
      </c>
      <c r="O31" s="53">
        <v>60</v>
      </c>
      <c r="P31" s="52">
        <f t="shared" si="16"/>
        <v>5.94</v>
      </c>
      <c r="Q31" s="53"/>
      <c r="R31" s="52">
        <f t="shared" si="17"/>
        <v>0</v>
      </c>
      <c r="S31" s="53"/>
      <c r="T31" s="52">
        <f t="shared" si="18"/>
        <v>0</v>
      </c>
      <c r="U31" s="53"/>
      <c r="V31" s="52">
        <f t="shared" si="19"/>
        <v>0</v>
      </c>
      <c r="W31" s="53"/>
      <c r="X31" s="52">
        <f t="shared" si="20"/>
        <v>0</v>
      </c>
      <c r="Y31" s="53"/>
      <c r="Z31" s="52">
        <f t="shared" si="5"/>
        <v>0</v>
      </c>
      <c r="AA31" s="53">
        <v>64</v>
      </c>
      <c r="AB31" s="52">
        <f t="shared" si="6"/>
        <v>6.3360000000000003</v>
      </c>
      <c r="AC31" s="53"/>
      <c r="AD31" s="52">
        <f t="shared" si="7"/>
        <v>0</v>
      </c>
      <c r="AE31" s="53">
        <v>60</v>
      </c>
      <c r="AF31" s="52">
        <f t="shared" si="21"/>
        <v>5.94</v>
      </c>
      <c r="AG31" s="53"/>
      <c r="AH31" s="52">
        <f t="shared" si="8"/>
        <v>0</v>
      </c>
      <c r="AI31" s="53"/>
      <c r="AJ31" s="52">
        <f t="shared" si="9"/>
        <v>0</v>
      </c>
      <c r="AK31" s="53"/>
      <c r="AL31" s="52">
        <f t="shared" si="10"/>
        <v>0</v>
      </c>
      <c r="AM31" s="53"/>
      <c r="AN31" s="52">
        <f t="shared" si="11"/>
        <v>0</v>
      </c>
      <c r="AO31" s="53"/>
      <c r="AP31" s="52">
        <f t="shared" si="12"/>
        <v>0</v>
      </c>
      <c r="AQ31" s="51">
        <v>60</v>
      </c>
      <c r="AR31" s="52">
        <f t="shared" si="13"/>
        <v>5.94</v>
      </c>
      <c r="AS31" s="51"/>
      <c r="AT31" s="52">
        <f t="shared" si="14"/>
        <v>0</v>
      </c>
    </row>
    <row r="32" spans="1:46" ht="18.75">
      <c r="A32" s="58">
        <v>27</v>
      </c>
      <c r="B32" s="70" t="s">
        <v>73</v>
      </c>
      <c r="C32" s="79">
        <v>93.3</v>
      </c>
      <c r="D32" s="79">
        <f t="shared" si="0"/>
        <v>40</v>
      </c>
      <c r="E32" s="61">
        <f t="shared" si="24"/>
        <v>2</v>
      </c>
      <c r="F32" s="61">
        <f t="shared" si="26"/>
        <v>0.18659999999999999</v>
      </c>
      <c r="G32" s="53"/>
      <c r="H32" s="52">
        <f t="shared" si="27"/>
        <v>0</v>
      </c>
      <c r="I32" s="53"/>
      <c r="J32" s="52">
        <f t="shared" si="3"/>
        <v>0</v>
      </c>
      <c r="K32" s="51"/>
      <c r="L32" s="52">
        <f t="shared" si="4"/>
        <v>0</v>
      </c>
      <c r="M32" s="51"/>
      <c r="N32" s="52">
        <f t="shared" si="15"/>
        <v>0</v>
      </c>
      <c r="O32" s="53"/>
      <c r="P32" s="52">
        <f t="shared" si="16"/>
        <v>0</v>
      </c>
      <c r="Q32" s="53">
        <v>15</v>
      </c>
      <c r="R32" s="52">
        <f t="shared" si="17"/>
        <v>1.3995</v>
      </c>
      <c r="S32" s="53"/>
      <c r="T32" s="52">
        <f t="shared" si="18"/>
        <v>0</v>
      </c>
      <c r="U32" s="53"/>
      <c r="V32" s="52">
        <f t="shared" si="19"/>
        <v>0</v>
      </c>
      <c r="W32" s="53"/>
      <c r="X32" s="52">
        <f t="shared" si="20"/>
        <v>0</v>
      </c>
      <c r="Y32" s="53"/>
      <c r="Z32" s="52">
        <f t="shared" si="5"/>
        <v>0</v>
      </c>
      <c r="AA32" s="53">
        <v>5</v>
      </c>
      <c r="AB32" s="52">
        <f t="shared" si="6"/>
        <v>0.46650000000000003</v>
      </c>
      <c r="AC32" s="53"/>
      <c r="AD32" s="52">
        <f t="shared" si="7"/>
        <v>0</v>
      </c>
      <c r="AE32" s="53"/>
      <c r="AF32" s="52">
        <f t="shared" si="21"/>
        <v>0</v>
      </c>
      <c r="AG32" s="53"/>
      <c r="AH32" s="52">
        <f t="shared" si="8"/>
        <v>0</v>
      </c>
      <c r="AI32" s="53"/>
      <c r="AJ32" s="52">
        <f t="shared" si="9"/>
        <v>0</v>
      </c>
      <c r="AK32" s="53"/>
      <c r="AL32" s="52">
        <f t="shared" si="10"/>
        <v>0</v>
      </c>
      <c r="AM32" s="53">
        <v>15</v>
      </c>
      <c r="AN32" s="52">
        <f t="shared" si="11"/>
        <v>1.3995</v>
      </c>
      <c r="AO32" s="53"/>
      <c r="AP32" s="52">
        <f t="shared" si="12"/>
        <v>0</v>
      </c>
      <c r="AQ32" s="51">
        <v>5</v>
      </c>
      <c r="AR32" s="52">
        <f t="shared" si="13"/>
        <v>0.46650000000000003</v>
      </c>
      <c r="AS32" s="51"/>
      <c r="AT32" s="52">
        <f t="shared" si="14"/>
        <v>0</v>
      </c>
    </row>
    <row r="33" spans="1:49" ht="18.75">
      <c r="A33" s="58">
        <v>28</v>
      </c>
      <c r="B33" s="70" t="s">
        <v>251</v>
      </c>
      <c r="C33" s="79">
        <v>37.43</v>
      </c>
      <c r="D33" s="79">
        <f t="shared" si="0"/>
        <v>7.6</v>
      </c>
      <c r="E33" s="61">
        <f t="shared" si="24"/>
        <v>0.38</v>
      </c>
      <c r="F33" s="61">
        <f t="shared" si="26"/>
        <v>1.4223400000000001E-2</v>
      </c>
      <c r="G33" s="53"/>
      <c r="H33" s="52">
        <f t="shared" si="27"/>
        <v>0</v>
      </c>
      <c r="I33" s="53"/>
      <c r="J33" s="52">
        <f t="shared" si="3"/>
        <v>0</v>
      </c>
      <c r="K33" s="51"/>
      <c r="L33" s="52">
        <f t="shared" si="4"/>
        <v>0</v>
      </c>
      <c r="M33" s="51">
        <v>3.8</v>
      </c>
      <c r="N33" s="52">
        <f t="shared" si="15"/>
        <v>0.14223399999999997</v>
      </c>
      <c r="O33" s="53"/>
      <c r="P33" s="52">
        <f t="shared" si="16"/>
        <v>0</v>
      </c>
      <c r="Q33" s="53"/>
      <c r="R33" s="52">
        <f t="shared" si="17"/>
        <v>0</v>
      </c>
      <c r="S33" s="53"/>
      <c r="T33" s="52">
        <f t="shared" si="18"/>
        <v>0</v>
      </c>
      <c r="U33" s="53"/>
      <c r="V33" s="52">
        <f t="shared" si="19"/>
        <v>0</v>
      </c>
      <c r="W33" s="53"/>
      <c r="X33" s="52">
        <f t="shared" si="20"/>
        <v>0</v>
      </c>
      <c r="Y33" s="53"/>
      <c r="Z33" s="52">
        <f t="shared" si="5"/>
        <v>0</v>
      </c>
      <c r="AA33" s="53"/>
      <c r="AB33" s="52">
        <f t="shared" si="6"/>
        <v>0</v>
      </c>
      <c r="AC33" s="53"/>
      <c r="AD33" s="52">
        <f t="shared" si="7"/>
        <v>0</v>
      </c>
      <c r="AE33" s="53"/>
      <c r="AF33" s="52">
        <f t="shared" si="21"/>
        <v>0</v>
      </c>
      <c r="AG33" s="53"/>
      <c r="AH33" s="52">
        <f t="shared" si="8"/>
        <v>0</v>
      </c>
      <c r="AI33" s="53"/>
      <c r="AJ33" s="52">
        <f t="shared" si="9"/>
        <v>0</v>
      </c>
      <c r="AK33" s="53">
        <v>3.8</v>
      </c>
      <c r="AL33" s="52">
        <f t="shared" si="10"/>
        <v>0.14223399999999997</v>
      </c>
      <c r="AM33" s="53"/>
      <c r="AN33" s="52">
        <f t="shared" si="11"/>
        <v>0</v>
      </c>
      <c r="AO33" s="53"/>
      <c r="AP33" s="52">
        <f t="shared" si="12"/>
        <v>0</v>
      </c>
      <c r="AQ33" s="51"/>
      <c r="AR33" s="52">
        <f t="shared" si="13"/>
        <v>0</v>
      </c>
      <c r="AS33" s="51"/>
      <c r="AT33" s="52">
        <f t="shared" si="14"/>
        <v>0</v>
      </c>
    </row>
    <row r="34" spans="1:49" ht="18.75">
      <c r="A34" s="58">
        <v>29</v>
      </c>
      <c r="B34" s="70" t="s">
        <v>129</v>
      </c>
      <c r="C34" s="79">
        <v>21.17</v>
      </c>
      <c r="D34" s="79">
        <f t="shared" si="0"/>
        <v>48</v>
      </c>
      <c r="E34" s="61">
        <f t="shared" si="24"/>
        <v>2.4</v>
      </c>
      <c r="F34" s="61">
        <f t="shared" si="26"/>
        <v>5.0807999999999999E-2</v>
      </c>
      <c r="G34" s="53"/>
      <c r="H34" s="52">
        <f t="shared" si="27"/>
        <v>0</v>
      </c>
      <c r="I34" s="53"/>
      <c r="J34" s="52">
        <f t="shared" si="3"/>
        <v>0</v>
      </c>
      <c r="K34" s="51"/>
      <c r="L34" s="52">
        <f t="shared" si="4"/>
        <v>0</v>
      </c>
      <c r="M34" s="51"/>
      <c r="N34" s="52">
        <f t="shared" si="15"/>
        <v>0</v>
      </c>
      <c r="O34" s="53"/>
      <c r="P34" s="52">
        <f t="shared" si="16"/>
        <v>0</v>
      </c>
      <c r="Q34" s="53">
        <v>48</v>
      </c>
      <c r="R34" s="52">
        <f t="shared" si="17"/>
        <v>1.0161600000000002</v>
      </c>
      <c r="S34" s="53"/>
      <c r="T34" s="52">
        <f t="shared" si="18"/>
        <v>0</v>
      </c>
      <c r="U34" s="53"/>
      <c r="V34" s="52">
        <f t="shared" si="19"/>
        <v>0</v>
      </c>
      <c r="W34" s="53"/>
      <c r="X34" s="52">
        <f t="shared" si="20"/>
        <v>0</v>
      </c>
      <c r="Y34" s="53"/>
      <c r="Z34" s="52">
        <f t="shared" si="5"/>
        <v>0</v>
      </c>
      <c r="AA34" s="53"/>
      <c r="AB34" s="52">
        <f t="shared" si="6"/>
        <v>0</v>
      </c>
      <c r="AC34" s="53"/>
      <c r="AD34" s="52">
        <f t="shared" si="7"/>
        <v>0</v>
      </c>
      <c r="AE34" s="53"/>
      <c r="AF34" s="52">
        <f t="shared" si="21"/>
        <v>0</v>
      </c>
      <c r="AG34" s="53"/>
      <c r="AH34" s="52">
        <f t="shared" si="8"/>
        <v>0</v>
      </c>
      <c r="AI34" s="53"/>
      <c r="AJ34" s="52">
        <f t="shared" si="9"/>
        <v>0</v>
      </c>
      <c r="AK34" s="53"/>
      <c r="AL34" s="52">
        <f t="shared" si="10"/>
        <v>0</v>
      </c>
      <c r="AM34" s="53"/>
      <c r="AN34" s="52">
        <f t="shared" si="11"/>
        <v>0</v>
      </c>
      <c r="AO34" s="53"/>
      <c r="AP34" s="52">
        <f t="shared" si="12"/>
        <v>0</v>
      </c>
      <c r="AQ34" s="51"/>
      <c r="AR34" s="52">
        <f t="shared" si="13"/>
        <v>0</v>
      </c>
      <c r="AS34" s="51"/>
      <c r="AT34" s="52">
        <f t="shared" si="14"/>
        <v>0</v>
      </c>
    </row>
    <row r="35" spans="1:49" ht="18.75">
      <c r="A35" s="58">
        <v>30</v>
      </c>
      <c r="B35" s="70" t="s">
        <v>146</v>
      </c>
      <c r="C35" s="79">
        <v>59.98</v>
      </c>
      <c r="D35" s="79">
        <f t="shared" si="0"/>
        <v>390</v>
      </c>
      <c r="E35" s="61">
        <f t="shared" si="24"/>
        <v>19.5</v>
      </c>
      <c r="F35" s="61">
        <f t="shared" si="26"/>
        <v>1.1696099999999998</v>
      </c>
      <c r="G35" s="53"/>
      <c r="H35" s="52">
        <f t="shared" si="27"/>
        <v>0</v>
      </c>
      <c r="I35" s="53"/>
      <c r="J35" s="52">
        <f t="shared" si="3"/>
        <v>0</v>
      </c>
      <c r="K35" s="51">
        <v>78</v>
      </c>
      <c r="L35" s="52">
        <f t="shared" si="4"/>
        <v>4.6784399999999993</v>
      </c>
      <c r="M35" s="51"/>
      <c r="N35" s="52">
        <f t="shared" si="15"/>
        <v>0</v>
      </c>
      <c r="O35" s="53"/>
      <c r="P35" s="52">
        <f t="shared" si="16"/>
        <v>0</v>
      </c>
      <c r="Q35" s="53"/>
      <c r="R35" s="52">
        <f t="shared" si="17"/>
        <v>0</v>
      </c>
      <c r="S35" s="53">
        <v>78</v>
      </c>
      <c r="T35" s="52">
        <f t="shared" si="18"/>
        <v>4.6784399999999993</v>
      </c>
      <c r="U35" s="53"/>
      <c r="V35" s="52">
        <f t="shared" si="19"/>
        <v>0</v>
      </c>
      <c r="W35" s="53"/>
      <c r="X35" s="52">
        <f t="shared" si="20"/>
        <v>0</v>
      </c>
      <c r="Y35" s="53"/>
      <c r="Z35" s="52">
        <f t="shared" si="5"/>
        <v>0</v>
      </c>
      <c r="AA35" s="53"/>
      <c r="AB35" s="52">
        <f t="shared" si="6"/>
        <v>0</v>
      </c>
      <c r="AC35" s="53">
        <v>78</v>
      </c>
      <c r="AD35" s="52">
        <f t="shared" si="7"/>
        <v>4.6784399999999993</v>
      </c>
      <c r="AE35" s="53"/>
      <c r="AF35" s="52">
        <f t="shared" si="21"/>
        <v>0</v>
      </c>
      <c r="AG35" s="53"/>
      <c r="AH35" s="52">
        <f t="shared" si="8"/>
        <v>0</v>
      </c>
      <c r="AI35" s="53"/>
      <c r="AJ35" s="52">
        <f t="shared" si="9"/>
        <v>0</v>
      </c>
      <c r="AK35" s="53"/>
      <c r="AL35" s="52">
        <f t="shared" si="10"/>
        <v>0</v>
      </c>
      <c r="AM35" s="53">
        <v>78</v>
      </c>
      <c r="AN35" s="52">
        <f t="shared" si="11"/>
        <v>4.6784399999999993</v>
      </c>
      <c r="AO35" s="53"/>
      <c r="AP35" s="52">
        <f t="shared" si="12"/>
        <v>0</v>
      </c>
      <c r="AQ35" s="51"/>
      <c r="AR35" s="52">
        <f t="shared" si="13"/>
        <v>0</v>
      </c>
      <c r="AS35" s="51">
        <v>78</v>
      </c>
      <c r="AT35" s="52">
        <f t="shared" si="14"/>
        <v>4.6784399999999993</v>
      </c>
    </row>
    <row r="36" spans="1:49" ht="17.25" customHeight="1">
      <c r="A36" s="58">
        <v>31</v>
      </c>
      <c r="B36" s="70" t="s">
        <v>74</v>
      </c>
      <c r="C36" s="79">
        <v>33.15</v>
      </c>
      <c r="D36" s="79">
        <f t="shared" si="0"/>
        <v>58.820000000000007</v>
      </c>
      <c r="E36" s="61">
        <f t="shared" si="24"/>
        <v>2.9410000000000003</v>
      </c>
      <c r="F36" s="61">
        <f t="shared" si="26"/>
        <v>9.7494150000000002E-2</v>
      </c>
      <c r="G36" s="53"/>
      <c r="H36" s="52">
        <f t="shared" si="27"/>
        <v>0</v>
      </c>
      <c r="I36" s="53">
        <v>10</v>
      </c>
      <c r="J36" s="52">
        <f t="shared" si="3"/>
        <v>0.33150000000000002</v>
      </c>
      <c r="K36" s="51"/>
      <c r="L36" s="52">
        <f t="shared" si="4"/>
        <v>0</v>
      </c>
      <c r="M36" s="51">
        <v>5</v>
      </c>
      <c r="N36" s="52">
        <f t="shared" si="15"/>
        <v>0.16575000000000001</v>
      </c>
      <c r="O36" s="53">
        <v>5</v>
      </c>
      <c r="P36" s="52">
        <f t="shared" si="16"/>
        <v>0.16575000000000001</v>
      </c>
      <c r="Q36" s="53">
        <v>1.88</v>
      </c>
      <c r="R36" s="52">
        <f t="shared" si="17"/>
        <v>6.2321999999999995E-2</v>
      </c>
      <c r="S36" s="53">
        <v>5.75</v>
      </c>
      <c r="T36" s="52">
        <f t="shared" si="18"/>
        <v>0.19061249999999999</v>
      </c>
      <c r="U36" s="53"/>
      <c r="V36" s="52">
        <f t="shared" si="19"/>
        <v>0</v>
      </c>
      <c r="W36" s="53">
        <v>2.4</v>
      </c>
      <c r="X36" s="52">
        <f t="shared" si="20"/>
        <v>7.9559999999999992E-2</v>
      </c>
      <c r="Y36" s="53"/>
      <c r="Z36" s="52">
        <f t="shared" si="5"/>
        <v>0</v>
      </c>
      <c r="AA36" s="53"/>
      <c r="AB36" s="52">
        <f t="shared" si="6"/>
        <v>0</v>
      </c>
      <c r="AC36" s="53"/>
      <c r="AD36" s="52">
        <f t="shared" si="7"/>
        <v>0</v>
      </c>
      <c r="AE36" s="53">
        <v>5</v>
      </c>
      <c r="AF36" s="52">
        <f t="shared" si="21"/>
        <v>0.16575000000000001</v>
      </c>
      <c r="AG36" s="53">
        <v>4</v>
      </c>
      <c r="AH36" s="52">
        <f t="shared" si="8"/>
        <v>0.1326</v>
      </c>
      <c r="AI36" s="53">
        <v>11.08</v>
      </c>
      <c r="AJ36" s="52">
        <f t="shared" si="9"/>
        <v>0.36730199999999996</v>
      </c>
      <c r="AK36" s="53"/>
      <c r="AL36" s="52">
        <f t="shared" si="10"/>
        <v>0</v>
      </c>
      <c r="AM36" s="53">
        <v>1.88</v>
      </c>
      <c r="AN36" s="52">
        <f t="shared" si="11"/>
        <v>6.2321999999999995E-2</v>
      </c>
      <c r="AO36" s="53">
        <v>4.95</v>
      </c>
      <c r="AP36" s="52">
        <f t="shared" si="12"/>
        <v>0.1640925</v>
      </c>
      <c r="AQ36" s="51">
        <v>1.88</v>
      </c>
      <c r="AR36" s="52">
        <f t="shared" si="13"/>
        <v>6.2321999999999995E-2</v>
      </c>
      <c r="AS36" s="51"/>
      <c r="AT36" s="52">
        <f t="shared" si="14"/>
        <v>0</v>
      </c>
    </row>
    <row r="37" spans="1:49" ht="16.5" customHeight="1">
      <c r="A37" s="58">
        <v>32</v>
      </c>
      <c r="B37" s="70" t="s">
        <v>75</v>
      </c>
      <c r="C37" s="79">
        <v>129.5</v>
      </c>
      <c r="D37" s="79">
        <f t="shared" si="0"/>
        <v>172.04999999999995</v>
      </c>
      <c r="E37" s="61">
        <f t="shared" si="24"/>
        <v>8.6024999999999974</v>
      </c>
      <c r="F37" s="61">
        <f t="shared" si="26"/>
        <v>1.1140237499999996</v>
      </c>
      <c r="G37" s="53">
        <v>6.9</v>
      </c>
      <c r="H37" s="52">
        <f t="shared" si="27"/>
        <v>0.89355000000000007</v>
      </c>
      <c r="I37" s="53"/>
      <c r="J37" s="52">
        <f t="shared" si="3"/>
        <v>0</v>
      </c>
      <c r="K37" s="51">
        <v>12.64</v>
      </c>
      <c r="L37" s="52">
        <f t="shared" si="4"/>
        <v>1.6368800000000001</v>
      </c>
      <c r="M37" s="51"/>
      <c r="N37" s="52">
        <f t="shared" si="15"/>
        <v>0</v>
      </c>
      <c r="O37" s="53">
        <v>7.44</v>
      </c>
      <c r="P37" s="52">
        <f t="shared" si="16"/>
        <v>0.96348</v>
      </c>
      <c r="Q37" s="53">
        <v>2.35</v>
      </c>
      <c r="R37" s="52">
        <f t="shared" si="17"/>
        <v>0.30432500000000001</v>
      </c>
      <c r="S37" s="53">
        <v>2.65</v>
      </c>
      <c r="T37" s="52">
        <f t="shared" si="18"/>
        <v>0.34317500000000001</v>
      </c>
      <c r="U37" s="53">
        <v>10.93</v>
      </c>
      <c r="V37" s="52">
        <f t="shared" si="19"/>
        <v>1.415435</v>
      </c>
      <c r="W37" s="53"/>
      <c r="X37" s="52">
        <f t="shared" si="20"/>
        <v>0</v>
      </c>
      <c r="Y37" s="53">
        <v>10.6</v>
      </c>
      <c r="Z37" s="52">
        <f t="shared" si="5"/>
        <v>1.3727</v>
      </c>
      <c r="AA37" s="53">
        <v>12.15</v>
      </c>
      <c r="AB37" s="52">
        <f t="shared" si="6"/>
        <v>1.5734249999999999</v>
      </c>
      <c r="AC37" s="53">
        <v>8.01</v>
      </c>
      <c r="AD37" s="52">
        <f t="shared" si="7"/>
        <v>1.0372950000000001</v>
      </c>
      <c r="AE37" s="53">
        <v>29.23</v>
      </c>
      <c r="AF37" s="52">
        <f t="shared" si="21"/>
        <v>3.785285</v>
      </c>
      <c r="AG37" s="53">
        <v>19.350000000000001</v>
      </c>
      <c r="AH37" s="52">
        <f t="shared" si="8"/>
        <v>2.5058250000000002</v>
      </c>
      <c r="AI37" s="53">
        <v>2.88</v>
      </c>
      <c r="AJ37" s="52">
        <f t="shared" si="9"/>
        <v>0.37295999999999996</v>
      </c>
      <c r="AK37" s="53"/>
      <c r="AL37" s="52">
        <f t="shared" si="10"/>
        <v>0</v>
      </c>
      <c r="AM37" s="53">
        <v>2.35</v>
      </c>
      <c r="AN37" s="52">
        <f t="shared" si="11"/>
        <v>0.30432500000000001</v>
      </c>
      <c r="AO37" s="53">
        <v>4.9800000000000004</v>
      </c>
      <c r="AP37" s="52">
        <f t="shared" si="12"/>
        <v>0.64491000000000009</v>
      </c>
      <c r="AQ37" s="51">
        <v>31.58</v>
      </c>
      <c r="AR37" s="52">
        <f t="shared" si="13"/>
        <v>4.0896099999999995</v>
      </c>
      <c r="AS37" s="51">
        <v>8.01</v>
      </c>
      <c r="AT37" s="52">
        <f t="shared" si="14"/>
        <v>1.0372950000000001</v>
      </c>
    </row>
    <row r="38" spans="1:49" ht="18.75">
      <c r="A38" s="58">
        <v>33</v>
      </c>
      <c r="B38" s="70" t="s">
        <v>76</v>
      </c>
      <c r="C38" s="79">
        <v>80.459999999999994</v>
      </c>
      <c r="D38" s="79">
        <f t="shared" si="0"/>
        <v>226.7</v>
      </c>
      <c r="E38" s="61">
        <f t="shared" si="24"/>
        <v>11.334999999999999</v>
      </c>
      <c r="F38" s="61">
        <f t="shared" si="26"/>
        <v>0.91201409999999983</v>
      </c>
      <c r="G38" s="53">
        <v>17</v>
      </c>
      <c r="H38" s="52">
        <f t="shared" si="27"/>
        <v>1.36782</v>
      </c>
      <c r="I38" s="53">
        <v>15</v>
      </c>
      <c r="J38" s="52">
        <f t="shared" si="3"/>
        <v>1.2068999999999999</v>
      </c>
      <c r="K38" s="51">
        <v>14.93</v>
      </c>
      <c r="L38" s="52">
        <f t="shared" si="4"/>
        <v>1.2012677999999999</v>
      </c>
      <c r="M38" s="51"/>
      <c r="N38" s="52">
        <f t="shared" si="15"/>
        <v>0</v>
      </c>
      <c r="O38" s="53">
        <v>2</v>
      </c>
      <c r="P38" s="52">
        <f t="shared" si="16"/>
        <v>0.16091999999999998</v>
      </c>
      <c r="Q38" s="53">
        <v>17</v>
      </c>
      <c r="R38" s="52">
        <f t="shared" si="17"/>
        <v>1.36782</v>
      </c>
      <c r="S38" s="53"/>
      <c r="T38" s="52">
        <f t="shared" si="18"/>
        <v>0</v>
      </c>
      <c r="U38" s="53">
        <v>1.6</v>
      </c>
      <c r="V38" s="52">
        <f t="shared" si="19"/>
        <v>0.12873599999999999</v>
      </c>
      <c r="W38" s="53">
        <v>17</v>
      </c>
      <c r="X38" s="52">
        <f t="shared" si="20"/>
        <v>1.36782</v>
      </c>
      <c r="Y38" s="53">
        <v>15.75</v>
      </c>
      <c r="Z38" s="52">
        <f t="shared" si="5"/>
        <v>1.267245</v>
      </c>
      <c r="AA38" s="53">
        <v>15</v>
      </c>
      <c r="AB38" s="52">
        <f t="shared" si="6"/>
        <v>1.2068999999999999</v>
      </c>
      <c r="AC38" s="53">
        <v>17</v>
      </c>
      <c r="AD38" s="52">
        <f t="shared" si="7"/>
        <v>1.36782</v>
      </c>
      <c r="AE38" s="53">
        <v>1.6</v>
      </c>
      <c r="AF38" s="52">
        <f t="shared" si="21"/>
        <v>0.12873599999999999</v>
      </c>
      <c r="AG38" s="53">
        <v>20.350000000000001</v>
      </c>
      <c r="AH38" s="52">
        <f t="shared" si="8"/>
        <v>1.6373609999999998</v>
      </c>
      <c r="AI38" s="53">
        <v>14.75</v>
      </c>
      <c r="AJ38" s="52">
        <f t="shared" si="9"/>
        <v>1.1867849999999998</v>
      </c>
      <c r="AK38" s="53"/>
      <c r="AL38" s="52">
        <f t="shared" si="10"/>
        <v>0</v>
      </c>
      <c r="AM38" s="53">
        <v>15</v>
      </c>
      <c r="AN38" s="52">
        <f t="shared" si="11"/>
        <v>1.2068999999999999</v>
      </c>
      <c r="AO38" s="53">
        <v>12.12</v>
      </c>
      <c r="AP38" s="52">
        <f t="shared" si="12"/>
        <v>0.97517519999999991</v>
      </c>
      <c r="AQ38" s="51">
        <v>18.600000000000001</v>
      </c>
      <c r="AR38" s="52">
        <f t="shared" si="13"/>
        <v>1.496556</v>
      </c>
      <c r="AS38" s="51">
        <v>12</v>
      </c>
      <c r="AT38" s="52">
        <f t="shared" si="14"/>
        <v>0.96551999999999993</v>
      </c>
    </row>
    <row r="39" spans="1:49" ht="18" customHeight="1">
      <c r="A39" s="58">
        <v>34</v>
      </c>
      <c r="B39" s="70" t="s">
        <v>77</v>
      </c>
      <c r="C39" s="79">
        <v>100.49</v>
      </c>
      <c r="D39" s="88">
        <f>SUM(G39+I39+K39+M39+O39+Q39+S39+U39+W39+Y39+AA39+AC39+AE39+AG39+AI39+AK39+AM39+AO39+AQ39+AS39)</f>
        <v>159.76000000000002</v>
      </c>
      <c r="E39" s="61">
        <f t="shared" si="24"/>
        <v>7.9880000000000013</v>
      </c>
      <c r="F39" s="61">
        <f t="shared" si="26"/>
        <v>0.80271412000000009</v>
      </c>
      <c r="G39" s="53">
        <v>17.43</v>
      </c>
      <c r="H39" s="52">
        <f t="shared" si="27"/>
        <v>1.7515406999999998</v>
      </c>
      <c r="I39" s="53">
        <v>12.5</v>
      </c>
      <c r="J39" s="52">
        <f t="shared" si="3"/>
        <v>1.2561249999999999</v>
      </c>
      <c r="K39" s="51">
        <v>9.1</v>
      </c>
      <c r="L39" s="52">
        <f t="shared" si="4"/>
        <v>0.91445899999999991</v>
      </c>
      <c r="M39" s="51">
        <v>5</v>
      </c>
      <c r="N39" s="52">
        <f t="shared" si="15"/>
        <v>0.50244999999999995</v>
      </c>
      <c r="O39" s="53">
        <v>4.5</v>
      </c>
      <c r="P39" s="52">
        <f t="shared" si="16"/>
        <v>0.45220499999999997</v>
      </c>
      <c r="Q39" s="53">
        <v>6</v>
      </c>
      <c r="R39" s="52">
        <f t="shared" si="17"/>
        <v>0.60293999999999992</v>
      </c>
      <c r="S39" s="53">
        <v>7.75</v>
      </c>
      <c r="T39" s="52">
        <f t="shared" si="18"/>
        <v>0.77879750000000003</v>
      </c>
      <c r="U39" s="53">
        <v>9.5</v>
      </c>
      <c r="V39" s="52">
        <f t="shared" si="19"/>
        <v>0.95465499999999992</v>
      </c>
      <c r="W39" s="53">
        <v>4.5</v>
      </c>
      <c r="X39" s="52">
        <f t="shared" si="20"/>
        <v>0.45220499999999997</v>
      </c>
      <c r="Y39" s="53">
        <v>8.2799999999999994</v>
      </c>
      <c r="Z39" s="52">
        <f t="shared" si="5"/>
        <v>0.83205719999999983</v>
      </c>
      <c r="AA39" s="53">
        <v>10.5</v>
      </c>
      <c r="AB39" s="52">
        <f t="shared" si="6"/>
        <v>1.055145</v>
      </c>
      <c r="AC39" s="53">
        <v>3.1</v>
      </c>
      <c r="AD39" s="52">
        <f t="shared" si="7"/>
        <v>0.31151899999999999</v>
      </c>
      <c r="AE39" s="53">
        <v>12.5</v>
      </c>
      <c r="AF39" s="52">
        <f t="shared" si="21"/>
        <v>1.2561249999999999</v>
      </c>
      <c r="AG39" s="53">
        <v>4.9000000000000004</v>
      </c>
      <c r="AH39" s="52">
        <f t="shared" si="8"/>
        <v>0.49240100000000003</v>
      </c>
      <c r="AI39" s="53">
        <v>4.3</v>
      </c>
      <c r="AJ39" s="52">
        <f t="shared" si="9"/>
        <v>0.43210699999999996</v>
      </c>
      <c r="AK39" s="53">
        <v>4.5</v>
      </c>
      <c r="AL39" s="52">
        <f t="shared" si="10"/>
        <v>0.45220499999999997</v>
      </c>
      <c r="AM39" s="53">
        <v>6</v>
      </c>
      <c r="AN39" s="52">
        <f t="shared" si="11"/>
        <v>0.60293999999999992</v>
      </c>
      <c r="AO39" s="53">
        <v>12.8</v>
      </c>
      <c r="AP39" s="52">
        <f t="shared" si="12"/>
        <v>1.2862719999999999</v>
      </c>
      <c r="AQ39" s="51">
        <v>13.5</v>
      </c>
      <c r="AR39" s="52">
        <f t="shared" si="13"/>
        <v>1.3566149999999999</v>
      </c>
      <c r="AS39" s="51">
        <v>3.1</v>
      </c>
      <c r="AT39" s="52">
        <f t="shared" si="14"/>
        <v>0.31151899999999999</v>
      </c>
    </row>
    <row r="40" spans="1:49" ht="17.25" customHeight="1">
      <c r="A40" s="58">
        <v>35</v>
      </c>
      <c r="B40" s="70" t="s">
        <v>78</v>
      </c>
      <c r="C40" s="79">
        <v>15.78</v>
      </c>
      <c r="D40" s="79">
        <f t="shared" si="0"/>
        <v>35.910000000000004</v>
      </c>
      <c r="E40" s="61">
        <f t="shared" si="24"/>
        <v>1.7955000000000001</v>
      </c>
      <c r="F40" s="61">
        <f t="shared" si="26"/>
        <v>2.8332989999999999E-2</v>
      </c>
      <c r="G40" s="53">
        <v>1.3</v>
      </c>
      <c r="H40" s="52">
        <f t="shared" si="27"/>
        <v>2.0514000000000001E-2</v>
      </c>
      <c r="I40" s="53">
        <v>1.6</v>
      </c>
      <c r="J40" s="52">
        <f t="shared" si="3"/>
        <v>2.5248E-2</v>
      </c>
      <c r="K40" s="51">
        <v>1.65</v>
      </c>
      <c r="L40" s="52">
        <f t="shared" si="4"/>
        <v>2.6036999999999998E-2</v>
      </c>
      <c r="M40" s="51">
        <v>1.6</v>
      </c>
      <c r="N40" s="52">
        <f t="shared" si="15"/>
        <v>2.5248E-2</v>
      </c>
      <c r="O40" s="53">
        <v>1.7</v>
      </c>
      <c r="P40" s="52">
        <f t="shared" si="16"/>
        <v>2.6825999999999996E-2</v>
      </c>
      <c r="Q40" s="53">
        <v>1.6</v>
      </c>
      <c r="R40" s="52">
        <f t="shared" si="17"/>
        <v>2.5248E-2</v>
      </c>
      <c r="S40" s="53">
        <v>3.09</v>
      </c>
      <c r="T40" s="52">
        <f t="shared" si="18"/>
        <v>4.8760199999999997E-2</v>
      </c>
      <c r="U40" s="53">
        <v>1.3</v>
      </c>
      <c r="V40" s="52">
        <f t="shared" si="19"/>
        <v>2.0514000000000001E-2</v>
      </c>
      <c r="W40" s="53">
        <v>1.6</v>
      </c>
      <c r="X40" s="52">
        <f t="shared" si="20"/>
        <v>2.5248E-2</v>
      </c>
      <c r="Y40" s="53">
        <v>1.87</v>
      </c>
      <c r="Z40" s="52">
        <f t="shared" si="5"/>
        <v>2.9508600000000003E-2</v>
      </c>
      <c r="AA40" s="53">
        <v>1.3</v>
      </c>
      <c r="AB40" s="52">
        <f t="shared" si="6"/>
        <v>2.0514000000000001E-2</v>
      </c>
      <c r="AC40" s="53">
        <v>1.64</v>
      </c>
      <c r="AD40" s="52">
        <f t="shared" si="7"/>
        <v>2.5879199999999998E-2</v>
      </c>
      <c r="AE40" s="53">
        <v>2.2000000000000002</v>
      </c>
      <c r="AF40" s="52">
        <f t="shared" si="21"/>
        <v>3.4716000000000004E-2</v>
      </c>
      <c r="AG40" s="53">
        <v>1.7</v>
      </c>
      <c r="AH40" s="52">
        <f t="shared" si="8"/>
        <v>2.6825999999999996E-2</v>
      </c>
      <c r="AI40" s="53">
        <v>2.2000000000000002</v>
      </c>
      <c r="AJ40" s="52">
        <f t="shared" si="9"/>
        <v>3.4716000000000004E-2</v>
      </c>
      <c r="AK40" s="53">
        <v>1.5</v>
      </c>
      <c r="AL40" s="52">
        <f t="shared" si="10"/>
        <v>2.3669999999999997E-2</v>
      </c>
      <c r="AM40" s="53">
        <v>1.6</v>
      </c>
      <c r="AN40" s="52">
        <f t="shared" si="11"/>
        <v>2.5248E-2</v>
      </c>
      <c r="AO40" s="53">
        <v>2.72</v>
      </c>
      <c r="AP40" s="52">
        <f t="shared" si="12"/>
        <v>4.2921599999999997E-2</v>
      </c>
      <c r="AQ40" s="51">
        <v>2.1</v>
      </c>
      <c r="AR40" s="52">
        <f t="shared" si="13"/>
        <v>3.3138000000000001E-2</v>
      </c>
      <c r="AS40" s="51">
        <v>1.64</v>
      </c>
      <c r="AT40" s="52">
        <f t="shared" si="14"/>
        <v>2.5879199999999998E-2</v>
      </c>
    </row>
    <row r="41" spans="1:49" ht="16.5" customHeight="1">
      <c r="A41" s="58">
        <v>36</v>
      </c>
      <c r="B41" s="70" t="s">
        <v>109</v>
      </c>
      <c r="C41" s="79">
        <v>15.32</v>
      </c>
      <c r="D41" s="79">
        <f t="shared" si="0"/>
        <v>110</v>
      </c>
      <c r="E41" s="61">
        <f t="shared" si="24"/>
        <v>5.5</v>
      </c>
      <c r="F41" s="61">
        <f t="shared" si="26"/>
        <v>8.4260000000000002E-2</v>
      </c>
      <c r="G41" s="53">
        <v>10</v>
      </c>
      <c r="H41" s="52">
        <f t="shared" si="27"/>
        <v>0.15319999999999998</v>
      </c>
      <c r="I41" s="53"/>
      <c r="J41" s="52">
        <f t="shared" si="3"/>
        <v>0</v>
      </c>
      <c r="K41" s="51"/>
      <c r="L41" s="52">
        <f t="shared" si="4"/>
        <v>0</v>
      </c>
      <c r="M41" s="51">
        <v>10</v>
      </c>
      <c r="N41" s="52">
        <f t="shared" si="15"/>
        <v>0.15319999999999998</v>
      </c>
      <c r="O41" s="53">
        <v>10</v>
      </c>
      <c r="P41" s="52">
        <f t="shared" si="16"/>
        <v>0.15319999999999998</v>
      </c>
      <c r="Q41" s="53">
        <v>10</v>
      </c>
      <c r="R41" s="52">
        <f t="shared" si="17"/>
        <v>0.15319999999999998</v>
      </c>
      <c r="S41" s="53">
        <v>10</v>
      </c>
      <c r="T41" s="52">
        <f t="shared" si="18"/>
        <v>0.15319999999999998</v>
      </c>
      <c r="U41" s="53"/>
      <c r="V41" s="52">
        <f t="shared" si="19"/>
        <v>0</v>
      </c>
      <c r="W41" s="53"/>
      <c r="X41" s="52">
        <f t="shared" si="20"/>
        <v>0</v>
      </c>
      <c r="Y41" s="53">
        <v>10</v>
      </c>
      <c r="Z41" s="52">
        <f t="shared" si="5"/>
        <v>0.15319999999999998</v>
      </c>
      <c r="AA41" s="53">
        <v>10</v>
      </c>
      <c r="AB41" s="52">
        <f t="shared" si="6"/>
        <v>0.15319999999999998</v>
      </c>
      <c r="AC41" s="53">
        <v>10</v>
      </c>
      <c r="AD41" s="52">
        <f t="shared" si="7"/>
        <v>0.15319999999999998</v>
      </c>
      <c r="AE41" s="53"/>
      <c r="AF41" s="52">
        <f t="shared" si="21"/>
        <v>0</v>
      </c>
      <c r="AG41" s="53">
        <v>10</v>
      </c>
      <c r="AH41" s="52">
        <f t="shared" si="8"/>
        <v>0.15319999999999998</v>
      </c>
      <c r="AI41" s="53"/>
      <c r="AJ41" s="52">
        <f t="shared" si="9"/>
        <v>0</v>
      </c>
      <c r="AK41" s="53">
        <v>10</v>
      </c>
      <c r="AL41" s="52">
        <f t="shared" si="10"/>
        <v>0.15319999999999998</v>
      </c>
      <c r="AM41" s="53"/>
      <c r="AN41" s="52">
        <f t="shared" si="11"/>
        <v>0</v>
      </c>
      <c r="AO41" s="53">
        <v>10</v>
      </c>
      <c r="AP41" s="52">
        <f t="shared" si="12"/>
        <v>0.15319999999999998</v>
      </c>
      <c r="AQ41" s="51"/>
      <c r="AR41" s="52">
        <f t="shared" si="13"/>
        <v>0</v>
      </c>
      <c r="AS41" s="51"/>
      <c r="AT41" s="52">
        <f t="shared" si="14"/>
        <v>0</v>
      </c>
    </row>
    <row r="42" spans="1:49" ht="18.75">
      <c r="A42" s="58">
        <v>37</v>
      </c>
      <c r="B42" s="70" t="s">
        <v>79</v>
      </c>
      <c r="C42" s="79">
        <v>258.58</v>
      </c>
      <c r="D42" s="79">
        <v>4</v>
      </c>
      <c r="E42" s="61">
        <f t="shared" si="24"/>
        <v>0.2</v>
      </c>
      <c r="F42" s="61">
        <f t="shared" si="26"/>
        <v>5.1715999999999998E-2</v>
      </c>
      <c r="G42" s="53"/>
      <c r="H42" s="52">
        <f t="shared" si="27"/>
        <v>0</v>
      </c>
      <c r="I42" s="53"/>
      <c r="J42" s="52">
        <f t="shared" si="3"/>
        <v>0</v>
      </c>
      <c r="K42" s="51">
        <v>1</v>
      </c>
      <c r="L42" s="52">
        <f t="shared" si="4"/>
        <v>0.25857999999999998</v>
      </c>
      <c r="M42" s="51"/>
      <c r="N42" s="52">
        <f t="shared" si="15"/>
        <v>0</v>
      </c>
      <c r="O42" s="53"/>
      <c r="P42" s="52">
        <f t="shared" si="16"/>
        <v>0</v>
      </c>
      <c r="Q42" s="53"/>
      <c r="R42" s="52">
        <f t="shared" si="17"/>
        <v>0</v>
      </c>
      <c r="S42" s="53"/>
      <c r="T42" s="52">
        <f t="shared" si="18"/>
        <v>0</v>
      </c>
      <c r="U42" s="53"/>
      <c r="V42" s="52">
        <f t="shared" si="19"/>
        <v>0</v>
      </c>
      <c r="W42" s="53"/>
      <c r="X42" s="52">
        <f t="shared" si="20"/>
        <v>0</v>
      </c>
      <c r="Y42" s="53">
        <v>1</v>
      </c>
      <c r="Z42" s="52">
        <f t="shared" si="5"/>
        <v>0.25857999999999998</v>
      </c>
      <c r="AA42" s="53"/>
      <c r="AB42" s="52">
        <f t="shared" si="6"/>
        <v>0</v>
      </c>
      <c r="AC42" s="53"/>
      <c r="AD42" s="52">
        <f t="shared" si="7"/>
        <v>0</v>
      </c>
      <c r="AE42" s="53"/>
      <c r="AF42" s="52">
        <f t="shared" si="21"/>
        <v>0</v>
      </c>
      <c r="AG42" s="53"/>
      <c r="AH42" s="52">
        <f t="shared" si="8"/>
        <v>0</v>
      </c>
      <c r="AI42" s="53">
        <v>1</v>
      </c>
      <c r="AJ42" s="52">
        <f t="shared" si="9"/>
        <v>0.25857999999999998</v>
      </c>
      <c r="AK42" s="53"/>
      <c r="AL42" s="52">
        <f t="shared" si="10"/>
        <v>0</v>
      </c>
      <c r="AM42" s="53"/>
      <c r="AN42" s="52">
        <f t="shared" si="11"/>
        <v>0</v>
      </c>
      <c r="AO42" s="53"/>
      <c r="AP42" s="52">
        <f t="shared" si="12"/>
        <v>0</v>
      </c>
      <c r="AQ42" s="51"/>
      <c r="AR42" s="52">
        <f t="shared" si="13"/>
        <v>0</v>
      </c>
      <c r="AS42" s="51">
        <v>1</v>
      </c>
      <c r="AT42" s="52">
        <f t="shared" si="14"/>
        <v>0.25857999999999998</v>
      </c>
    </row>
    <row r="43" spans="1:49" ht="18.75">
      <c r="A43" s="58">
        <v>38</v>
      </c>
      <c r="B43" s="70" t="s">
        <v>89</v>
      </c>
      <c r="C43" s="79">
        <v>130.36000000000001</v>
      </c>
      <c r="D43" s="79">
        <f t="shared" ref="D43:D57" si="28">SUM(G43+I43+K43+M43+O43+Q43+S43+U43+W43+Y43+AA43+AC43+AE43+AG43+AI43+AK43+AM43+AO43+AQ43+AS43)</f>
        <v>75</v>
      </c>
      <c r="E43" s="61">
        <f t="shared" si="24"/>
        <v>3.75</v>
      </c>
      <c r="F43" s="61">
        <f t="shared" si="26"/>
        <v>0.48885000000000001</v>
      </c>
      <c r="G43" s="53"/>
      <c r="H43" s="52">
        <f t="shared" si="27"/>
        <v>0</v>
      </c>
      <c r="I43" s="53"/>
      <c r="J43" s="52">
        <f t="shared" si="3"/>
        <v>0</v>
      </c>
      <c r="K43" s="51"/>
      <c r="L43" s="52">
        <f t="shared" si="4"/>
        <v>0</v>
      </c>
      <c r="M43" s="51">
        <v>25</v>
      </c>
      <c r="N43" s="52">
        <f t="shared" si="15"/>
        <v>3.2590000000000003</v>
      </c>
      <c r="O43" s="53"/>
      <c r="P43" s="52">
        <f t="shared" si="16"/>
        <v>0</v>
      </c>
      <c r="Q43" s="53"/>
      <c r="R43" s="52">
        <f t="shared" si="17"/>
        <v>0</v>
      </c>
      <c r="S43" s="53">
        <v>25</v>
      </c>
      <c r="T43" s="52">
        <f t="shared" si="18"/>
        <v>3.2590000000000003</v>
      </c>
      <c r="U43" s="53"/>
      <c r="V43" s="52">
        <f t="shared" si="19"/>
        <v>0</v>
      </c>
      <c r="W43" s="53"/>
      <c r="X43" s="52">
        <f t="shared" si="20"/>
        <v>0</v>
      </c>
      <c r="Y43" s="53"/>
      <c r="Z43" s="52">
        <f t="shared" si="5"/>
        <v>0</v>
      </c>
      <c r="AA43" s="53"/>
      <c r="AB43" s="52">
        <f t="shared" si="6"/>
        <v>0</v>
      </c>
      <c r="AC43" s="53"/>
      <c r="AD43" s="52">
        <f t="shared" si="7"/>
        <v>0</v>
      </c>
      <c r="AE43" s="53"/>
      <c r="AF43" s="52">
        <f t="shared" si="21"/>
        <v>0</v>
      </c>
      <c r="AG43" s="53"/>
      <c r="AH43" s="52">
        <f t="shared" si="8"/>
        <v>0</v>
      </c>
      <c r="AI43" s="53"/>
      <c r="AJ43" s="52">
        <f t="shared" si="9"/>
        <v>0</v>
      </c>
      <c r="AK43" s="53">
        <v>25</v>
      </c>
      <c r="AL43" s="52">
        <f t="shared" si="10"/>
        <v>3.2590000000000003</v>
      </c>
      <c r="AM43" s="53"/>
      <c r="AN43" s="52">
        <f t="shared" si="11"/>
        <v>0</v>
      </c>
      <c r="AO43" s="53"/>
      <c r="AP43" s="52">
        <f t="shared" si="12"/>
        <v>0</v>
      </c>
      <c r="AQ43" s="51"/>
      <c r="AR43" s="52">
        <f t="shared" si="13"/>
        <v>0</v>
      </c>
      <c r="AS43" s="51"/>
      <c r="AT43" s="52">
        <f t="shared" si="14"/>
        <v>0</v>
      </c>
    </row>
    <row r="44" spans="1:49" ht="18.75">
      <c r="A44" s="58">
        <v>39</v>
      </c>
      <c r="B44" s="70" t="s">
        <v>80</v>
      </c>
      <c r="C44" s="79">
        <v>123.9</v>
      </c>
      <c r="D44" s="79">
        <f t="shared" si="28"/>
        <v>41.22</v>
      </c>
      <c r="E44" s="61">
        <f t="shared" si="24"/>
        <v>2.0609999999999999</v>
      </c>
      <c r="F44" s="61">
        <f t="shared" si="26"/>
        <v>0.25535790000000003</v>
      </c>
      <c r="G44" s="53"/>
      <c r="H44" s="52">
        <f>G44*C44/1000</f>
        <v>0</v>
      </c>
      <c r="I44" s="53">
        <v>20.61</v>
      </c>
      <c r="J44" s="52">
        <f t="shared" si="3"/>
        <v>2.553579</v>
      </c>
      <c r="K44" s="51"/>
      <c r="L44" s="52">
        <f t="shared" si="4"/>
        <v>0</v>
      </c>
      <c r="M44" s="51"/>
      <c r="N44" s="52">
        <f t="shared" si="15"/>
        <v>0</v>
      </c>
      <c r="O44" s="53"/>
      <c r="P44" s="52">
        <f t="shared" si="16"/>
        <v>0</v>
      </c>
      <c r="Q44" s="53"/>
      <c r="R44" s="52">
        <f t="shared" si="17"/>
        <v>0</v>
      </c>
      <c r="S44" s="53"/>
      <c r="T44" s="52">
        <f t="shared" si="18"/>
        <v>0</v>
      </c>
      <c r="U44" s="53"/>
      <c r="V44" s="52">
        <f t="shared" si="19"/>
        <v>0</v>
      </c>
      <c r="W44" s="53"/>
      <c r="X44" s="52">
        <f t="shared" si="20"/>
        <v>0</v>
      </c>
      <c r="Y44" s="53"/>
      <c r="Z44" s="52">
        <f t="shared" si="5"/>
        <v>0</v>
      </c>
      <c r="AA44" s="53"/>
      <c r="AB44" s="52">
        <f t="shared" si="6"/>
        <v>0</v>
      </c>
      <c r="AC44" s="53"/>
      <c r="AD44" s="52">
        <f t="shared" si="7"/>
        <v>0</v>
      </c>
      <c r="AE44" s="53"/>
      <c r="AF44" s="52">
        <f t="shared" si="21"/>
        <v>0</v>
      </c>
      <c r="AG44" s="53">
        <v>20.61</v>
      </c>
      <c r="AH44" s="52">
        <f t="shared" si="8"/>
        <v>2.553579</v>
      </c>
      <c r="AI44" s="53"/>
      <c r="AJ44" s="52">
        <f t="shared" si="9"/>
        <v>0</v>
      </c>
      <c r="AK44" s="53"/>
      <c r="AL44" s="52">
        <f t="shared" si="10"/>
        <v>0</v>
      </c>
      <c r="AM44" s="53"/>
      <c r="AN44" s="52">
        <f t="shared" si="11"/>
        <v>0</v>
      </c>
      <c r="AO44" s="53"/>
      <c r="AP44" s="52">
        <f t="shared" si="12"/>
        <v>0</v>
      </c>
      <c r="AQ44" s="51"/>
      <c r="AR44" s="52">
        <f t="shared" si="13"/>
        <v>0</v>
      </c>
      <c r="AS44" s="51"/>
      <c r="AT44" s="52">
        <f t="shared" si="14"/>
        <v>0</v>
      </c>
      <c r="AW44" t="s">
        <v>156</v>
      </c>
    </row>
    <row r="45" spans="1:49" ht="18.75">
      <c r="A45" s="58">
        <v>40</v>
      </c>
      <c r="B45" s="70" t="s">
        <v>125</v>
      </c>
      <c r="C45" s="79">
        <v>143.79</v>
      </c>
      <c r="D45" s="79">
        <f t="shared" si="28"/>
        <v>8</v>
      </c>
      <c r="E45" s="61">
        <f t="shared" si="24"/>
        <v>0.4</v>
      </c>
      <c r="F45" s="61">
        <f t="shared" si="26"/>
        <v>5.7515999999999998E-2</v>
      </c>
      <c r="G45" s="53"/>
      <c r="H45" s="52">
        <f>G45*C45/1000</f>
        <v>0</v>
      </c>
      <c r="I45" s="53"/>
      <c r="J45" s="52">
        <f t="shared" si="3"/>
        <v>0</v>
      </c>
      <c r="K45" s="51">
        <v>4</v>
      </c>
      <c r="L45" s="52">
        <f t="shared" si="4"/>
        <v>0.57516</v>
      </c>
      <c r="M45" s="51"/>
      <c r="N45" s="52">
        <f t="shared" si="15"/>
        <v>0</v>
      </c>
      <c r="O45" s="53"/>
      <c r="P45" s="52">
        <f t="shared" si="16"/>
        <v>0</v>
      </c>
      <c r="Q45" s="53"/>
      <c r="R45" s="52">
        <f t="shared" si="17"/>
        <v>0</v>
      </c>
      <c r="S45" s="53"/>
      <c r="T45" s="52">
        <f t="shared" si="18"/>
        <v>0</v>
      </c>
      <c r="U45" s="53"/>
      <c r="V45" s="52">
        <f t="shared" si="19"/>
        <v>0</v>
      </c>
      <c r="W45" s="53">
        <v>4</v>
      </c>
      <c r="X45" s="52">
        <f t="shared" si="20"/>
        <v>0.57516</v>
      </c>
      <c r="Y45" s="53"/>
      <c r="Z45" s="52">
        <f t="shared" si="5"/>
        <v>0</v>
      </c>
      <c r="AA45" s="53"/>
      <c r="AB45" s="52">
        <f t="shared" si="6"/>
        <v>0</v>
      </c>
      <c r="AC45" s="53"/>
      <c r="AD45" s="52">
        <f t="shared" si="7"/>
        <v>0</v>
      </c>
      <c r="AE45" s="53"/>
      <c r="AF45" s="52">
        <f t="shared" si="21"/>
        <v>0</v>
      </c>
      <c r="AG45" s="53"/>
      <c r="AH45" s="52">
        <f t="shared" si="8"/>
        <v>0</v>
      </c>
      <c r="AI45" s="53"/>
      <c r="AJ45" s="52">
        <f t="shared" si="9"/>
        <v>0</v>
      </c>
      <c r="AK45" s="53"/>
      <c r="AL45" s="52">
        <f t="shared" si="10"/>
        <v>0</v>
      </c>
      <c r="AM45" s="53"/>
      <c r="AN45" s="52">
        <f t="shared" si="11"/>
        <v>0</v>
      </c>
      <c r="AO45" s="53"/>
      <c r="AP45" s="52">
        <f t="shared" si="12"/>
        <v>0</v>
      </c>
      <c r="AQ45" s="51"/>
      <c r="AR45" s="52">
        <f t="shared" si="13"/>
        <v>0</v>
      </c>
      <c r="AS45" s="51"/>
      <c r="AT45" s="52">
        <f t="shared" si="14"/>
        <v>0</v>
      </c>
    </row>
    <row r="46" spans="1:49" ht="18.75">
      <c r="A46" s="58">
        <v>41</v>
      </c>
      <c r="B46" s="70" t="s">
        <v>86</v>
      </c>
      <c r="C46" s="79">
        <v>142.91</v>
      </c>
      <c r="D46" s="79">
        <f t="shared" si="28"/>
        <v>35.78</v>
      </c>
      <c r="E46" s="61">
        <f t="shared" si="24"/>
        <v>1.7890000000000001</v>
      </c>
      <c r="F46" s="61">
        <f>E46*C46/1000</f>
        <v>0.25566599000000001</v>
      </c>
      <c r="G46" s="53"/>
      <c r="H46" s="52">
        <f t="shared" si="27"/>
        <v>0</v>
      </c>
      <c r="I46" s="53"/>
      <c r="J46" s="52">
        <f t="shared" si="3"/>
        <v>0</v>
      </c>
      <c r="K46" s="51"/>
      <c r="L46" s="52">
        <f t="shared" si="4"/>
        <v>0</v>
      </c>
      <c r="M46" s="51"/>
      <c r="N46" s="52">
        <f t="shared" si="15"/>
        <v>0</v>
      </c>
      <c r="O46" s="53"/>
      <c r="P46" s="52">
        <f t="shared" si="16"/>
        <v>0</v>
      </c>
      <c r="Q46" s="53">
        <v>17.89</v>
      </c>
      <c r="R46" s="52">
        <f t="shared" si="17"/>
        <v>2.5566599000000001</v>
      </c>
      <c r="S46" s="53"/>
      <c r="T46" s="52">
        <f t="shared" si="18"/>
        <v>0</v>
      </c>
      <c r="U46" s="53"/>
      <c r="V46" s="52">
        <f t="shared" si="19"/>
        <v>0</v>
      </c>
      <c r="W46" s="53"/>
      <c r="X46" s="52">
        <f t="shared" si="20"/>
        <v>0</v>
      </c>
      <c r="Y46" s="53"/>
      <c r="Z46" s="52">
        <f t="shared" si="5"/>
        <v>0</v>
      </c>
      <c r="AA46" s="53"/>
      <c r="AB46" s="52">
        <f t="shared" si="6"/>
        <v>0</v>
      </c>
      <c r="AC46" s="53">
        <v>17.89</v>
      </c>
      <c r="AD46" s="52">
        <f t="shared" si="7"/>
        <v>2.5566599000000001</v>
      </c>
      <c r="AE46" s="53"/>
      <c r="AF46" s="52">
        <f t="shared" si="21"/>
        <v>0</v>
      </c>
      <c r="AG46" s="53"/>
      <c r="AH46" s="52">
        <f t="shared" si="8"/>
        <v>0</v>
      </c>
      <c r="AI46" s="53"/>
      <c r="AJ46" s="52">
        <f t="shared" si="9"/>
        <v>0</v>
      </c>
      <c r="AK46" s="53"/>
      <c r="AL46" s="52">
        <f t="shared" si="10"/>
        <v>0</v>
      </c>
      <c r="AM46" s="53"/>
      <c r="AN46" s="52">
        <f t="shared" si="11"/>
        <v>0</v>
      </c>
      <c r="AO46" s="53"/>
      <c r="AP46" s="52">
        <f t="shared" si="12"/>
        <v>0</v>
      </c>
      <c r="AQ46" s="51"/>
      <c r="AR46" s="52">
        <f t="shared" si="13"/>
        <v>0</v>
      </c>
      <c r="AS46" s="51"/>
      <c r="AT46" s="52">
        <f t="shared" si="14"/>
        <v>0</v>
      </c>
    </row>
    <row r="47" spans="1:49" ht="18.75">
      <c r="A47" s="58">
        <v>42</v>
      </c>
      <c r="B47" s="70" t="s">
        <v>81</v>
      </c>
      <c r="C47" s="79">
        <v>56.7</v>
      </c>
      <c r="D47" s="79">
        <f t="shared" si="28"/>
        <v>53.67</v>
      </c>
      <c r="E47" s="61">
        <f t="shared" si="24"/>
        <v>2.6835</v>
      </c>
      <c r="F47" s="61">
        <f>E47*C47/1000</f>
        <v>0.15215445</v>
      </c>
      <c r="G47" s="53">
        <v>17.89</v>
      </c>
      <c r="H47" s="52">
        <f t="shared" si="27"/>
        <v>1.0143630000000001</v>
      </c>
      <c r="I47" s="53"/>
      <c r="J47" s="52">
        <f t="shared" si="3"/>
        <v>0</v>
      </c>
      <c r="K47" s="51"/>
      <c r="L47" s="52">
        <f t="shared" si="4"/>
        <v>0</v>
      </c>
      <c r="M47" s="51"/>
      <c r="N47" s="52">
        <f t="shared" si="15"/>
        <v>0</v>
      </c>
      <c r="O47" s="53"/>
      <c r="P47" s="52">
        <f t="shared" si="16"/>
        <v>0</v>
      </c>
      <c r="Q47" s="53"/>
      <c r="R47" s="52">
        <f t="shared" si="17"/>
        <v>0</v>
      </c>
      <c r="S47" s="53"/>
      <c r="T47" s="52">
        <f t="shared" si="18"/>
        <v>0</v>
      </c>
      <c r="U47" s="53"/>
      <c r="V47" s="52">
        <f t="shared" si="19"/>
        <v>0</v>
      </c>
      <c r="W47" s="53">
        <v>17.89</v>
      </c>
      <c r="X47" s="52">
        <f t="shared" si="20"/>
        <v>1.0143630000000001</v>
      </c>
      <c r="Y47" s="53"/>
      <c r="Z47" s="52">
        <f t="shared" si="5"/>
        <v>0</v>
      </c>
      <c r="AA47" s="53"/>
      <c r="AB47" s="52">
        <f t="shared" si="6"/>
        <v>0</v>
      </c>
      <c r="AC47" s="53"/>
      <c r="AD47" s="52">
        <f t="shared" si="7"/>
        <v>0</v>
      </c>
      <c r="AE47" s="53"/>
      <c r="AF47" s="52">
        <f t="shared" si="21"/>
        <v>0</v>
      </c>
      <c r="AG47" s="53"/>
      <c r="AH47" s="52">
        <f t="shared" si="8"/>
        <v>0</v>
      </c>
      <c r="AI47" s="53"/>
      <c r="AJ47" s="52">
        <f t="shared" si="9"/>
        <v>0</v>
      </c>
      <c r="AK47" s="53"/>
      <c r="AL47" s="52">
        <f t="shared" si="10"/>
        <v>0</v>
      </c>
      <c r="AM47" s="53"/>
      <c r="AN47" s="52">
        <f t="shared" si="11"/>
        <v>0</v>
      </c>
      <c r="AO47" s="53"/>
      <c r="AP47" s="52">
        <f t="shared" si="12"/>
        <v>0</v>
      </c>
      <c r="AQ47" s="51">
        <v>17.89</v>
      </c>
      <c r="AR47" s="52">
        <f t="shared" si="13"/>
        <v>1.0143630000000001</v>
      </c>
      <c r="AS47" s="51"/>
      <c r="AT47" s="52">
        <f t="shared" si="14"/>
        <v>0</v>
      </c>
    </row>
    <row r="48" spans="1:49" ht="18.75">
      <c r="A48" s="58">
        <v>43</v>
      </c>
      <c r="B48" s="70" t="s">
        <v>245</v>
      </c>
      <c r="C48" s="79">
        <v>151.04</v>
      </c>
      <c r="D48" s="79">
        <f t="shared" si="28"/>
        <v>100</v>
      </c>
      <c r="E48" s="61">
        <f t="shared" si="24"/>
        <v>5</v>
      </c>
      <c r="F48" s="61">
        <f t="shared" ref="F48:F57" si="29">E48*C48/1000</f>
        <v>0.75519999999999998</v>
      </c>
      <c r="G48" s="53"/>
      <c r="H48" s="52">
        <f t="shared" si="27"/>
        <v>0</v>
      </c>
      <c r="I48" s="53"/>
      <c r="J48" s="52">
        <f t="shared" si="3"/>
        <v>0</v>
      </c>
      <c r="K48" s="51">
        <v>50</v>
      </c>
      <c r="L48" s="52">
        <f t="shared" si="4"/>
        <v>7.5519999999999996</v>
      </c>
      <c r="M48" s="51"/>
      <c r="N48" s="52">
        <f t="shared" si="15"/>
        <v>0</v>
      </c>
      <c r="O48" s="52"/>
      <c r="P48" s="52">
        <f t="shared" si="16"/>
        <v>0</v>
      </c>
      <c r="Q48" s="53"/>
      <c r="R48" s="52">
        <f t="shared" si="17"/>
        <v>0</v>
      </c>
      <c r="S48" s="53"/>
      <c r="T48" s="52">
        <f t="shared" si="18"/>
        <v>0</v>
      </c>
      <c r="U48" s="67"/>
      <c r="V48" s="52">
        <f t="shared" si="19"/>
        <v>0</v>
      </c>
      <c r="W48" s="53"/>
      <c r="X48" s="52">
        <f t="shared" si="20"/>
        <v>0</v>
      </c>
      <c r="Y48" s="53"/>
      <c r="Z48" s="52">
        <f t="shared" si="5"/>
        <v>0</v>
      </c>
      <c r="AA48" s="53"/>
      <c r="AB48" s="52">
        <f t="shared" si="6"/>
        <v>0</v>
      </c>
      <c r="AC48" s="53"/>
      <c r="AD48" s="52">
        <f t="shared" si="7"/>
        <v>0</v>
      </c>
      <c r="AE48" s="53"/>
      <c r="AF48" s="52">
        <f t="shared" si="21"/>
        <v>0</v>
      </c>
      <c r="AG48" s="53"/>
      <c r="AH48" s="52">
        <f t="shared" si="8"/>
        <v>0</v>
      </c>
      <c r="AI48" s="53"/>
      <c r="AJ48" s="52">
        <f t="shared" si="9"/>
        <v>0</v>
      </c>
      <c r="AK48" s="53"/>
      <c r="AL48" s="52">
        <f t="shared" si="10"/>
        <v>0</v>
      </c>
      <c r="AM48" s="53">
        <v>50</v>
      </c>
      <c r="AN48" s="52">
        <f t="shared" si="11"/>
        <v>7.5519999999999996</v>
      </c>
      <c r="AO48" s="53"/>
      <c r="AP48" s="52">
        <f t="shared" si="12"/>
        <v>0</v>
      </c>
      <c r="AQ48" s="51"/>
      <c r="AR48" s="52">
        <f t="shared" si="13"/>
        <v>0</v>
      </c>
      <c r="AS48" s="51"/>
      <c r="AT48" s="52">
        <f t="shared" si="14"/>
        <v>0</v>
      </c>
    </row>
    <row r="49" spans="1:46" ht="18.75">
      <c r="A49" s="58">
        <v>44</v>
      </c>
      <c r="B49" s="70" t="s">
        <v>246</v>
      </c>
      <c r="C49" s="79">
        <v>429.72</v>
      </c>
      <c r="D49" s="79">
        <f t="shared" si="28"/>
        <v>0</v>
      </c>
      <c r="E49" s="61">
        <f t="shared" si="24"/>
        <v>0</v>
      </c>
      <c r="F49" s="61">
        <f t="shared" si="29"/>
        <v>0</v>
      </c>
      <c r="G49" s="53"/>
      <c r="H49" s="52">
        <f t="shared" si="27"/>
        <v>0</v>
      </c>
      <c r="I49" s="53"/>
      <c r="J49" s="52">
        <f>I49*C49/1000</f>
        <v>0</v>
      </c>
      <c r="K49" s="51"/>
      <c r="L49" s="52">
        <f t="shared" si="4"/>
        <v>0</v>
      </c>
      <c r="M49" s="51"/>
      <c r="N49" s="52">
        <f t="shared" si="15"/>
        <v>0</v>
      </c>
      <c r="O49" s="52"/>
      <c r="P49" s="52">
        <f t="shared" si="16"/>
        <v>0</v>
      </c>
      <c r="Q49" s="53"/>
      <c r="R49" s="52">
        <f t="shared" si="17"/>
        <v>0</v>
      </c>
      <c r="S49" s="53"/>
      <c r="T49" s="52">
        <f t="shared" si="18"/>
        <v>0</v>
      </c>
      <c r="U49" s="67"/>
      <c r="V49" s="52">
        <f t="shared" si="19"/>
        <v>0</v>
      </c>
      <c r="W49" s="53"/>
      <c r="X49" s="52">
        <f t="shared" si="20"/>
        <v>0</v>
      </c>
      <c r="Y49" s="53"/>
      <c r="Z49" s="52">
        <f t="shared" si="5"/>
        <v>0</v>
      </c>
      <c r="AA49" s="53"/>
      <c r="AB49" s="52">
        <f t="shared" si="6"/>
        <v>0</v>
      </c>
      <c r="AC49" s="53"/>
      <c r="AD49" s="52">
        <f t="shared" si="7"/>
        <v>0</v>
      </c>
      <c r="AE49" s="53"/>
      <c r="AF49" s="52">
        <f t="shared" si="21"/>
        <v>0</v>
      </c>
      <c r="AG49" s="53"/>
      <c r="AH49" s="52">
        <f t="shared" si="8"/>
        <v>0</v>
      </c>
      <c r="AI49" s="53"/>
      <c r="AJ49" s="52">
        <f t="shared" si="9"/>
        <v>0</v>
      </c>
      <c r="AK49" s="53"/>
      <c r="AL49" s="52">
        <f t="shared" si="10"/>
        <v>0</v>
      </c>
      <c r="AM49" s="53"/>
      <c r="AN49" s="52">
        <f t="shared" si="11"/>
        <v>0</v>
      </c>
      <c r="AO49" s="53"/>
      <c r="AP49" s="52">
        <f t="shared" si="12"/>
        <v>0</v>
      </c>
      <c r="AQ49" s="51"/>
      <c r="AR49" s="52">
        <f t="shared" si="13"/>
        <v>0</v>
      </c>
      <c r="AS49" s="51"/>
      <c r="AT49" s="52">
        <f t="shared" si="14"/>
        <v>0</v>
      </c>
    </row>
    <row r="50" spans="1:46" ht="21.75" customHeight="1">
      <c r="A50" s="58">
        <v>45</v>
      </c>
      <c r="B50" s="70" t="s">
        <v>262</v>
      </c>
      <c r="C50" s="79">
        <v>172.7</v>
      </c>
      <c r="D50" s="79">
        <f t="shared" si="28"/>
        <v>119.48</v>
      </c>
      <c r="E50" s="61">
        <f t="shared" si="24"/>
        <v>5.9740000000000002</v>
      </c>
      <c r="F50" s="61">
        <f t="shared" si="29"/>
        <v>1.0317097999999998</v>
      </c>
      <c r="G50" s="53"/>
      <c r="H50" s="52">
        <f t="shared" si="27"/>
        <v>0</v>
      </c>
      <c r="I50" s="53">
        <v>119.48</v>
      </c>
      <c r="J50" s="52">
        <f>I50*C50/1000</f>
        <v>20.634195999999999</v>
      </c>
      <c r="K50" s="51"/>
      <c r="L50" s="52">
        <f t="shared" si="4"/>
        <v>0</v>
      </c>
      <c r="M50" s="51"/>
      <c r="N50" s="52">
        <f t="shared" si="15"/>
        <v>0</v>
      </c>
      <c r="O50" s="52"/>
      <c r="P50" s="52">
        <f t="shared" si="16"/>
        <v>0</v>
      </c>
      <c r="Q50" s="53"/>
      <c r="R50" s="52">
        <f t="shared" si="17"/>
        <v>0</v>
      </c>
      <c r="S50" s="53"/>
      <c r="T50" s="52">
        <f t="shared" si="18"/>
        <v>0</v>
      </c>
      <c r="U50" s="67"/>
      <c r="V50" s="52">
        <f t="shared" si="19"/>
        <v>0</v>
      </c>
      <c r="W50" s="53"/>
      <c r="X50" s="52">
        <f t="shared" si="20"/>
        <v>0</v>
      </c>
      <c r="Y50" s="53"/>
      <c r="Z50" s="52">
        <f t="shared" si="5"/>
        <v>0</v>
      </c>
      <c r="AA50" s="53"/>
      <c r="AB50" s="52">
        <f t="shared" si="6"/>
        <v>0</v>
      </c>
      <c r="AC50" s="53"/>
      <c r="AD50" s="52">
        <f t="shared" si="7"/>
        <v>0</v>
      </c>
      <c r="AE50" s="53"/>
      <c r="AF50" s="52">
        <f t="shared" si="21"/>
        <v>0</v>
      </c>
      <c r="AG50" s="53"/>
      <c r="AH50" s="52">
        <f t="shared" si="8"/>
        <v>0</v>
      </c>
      <c r="AI50" s="53"/>
      <c r="AJ50" s="52">
        <f t="shared" si="9"/>
        <v>0</v>
      </c>
      <c r="AK50" s="53"/>
      <c r="AL50" s="52">
        <f t="shared" si="10"/>
        <v>0</v>
      </c>
      <c r="AM50" s="53"/>
      <c r="AN50" s="52">
        <f t="shared" si="11"/>
        <v>0</v>
      </c>
      <c r="AO50" s="53"/>
      <c r="AP50" s="52">
        <f t="shared" si="12"/>
        <v>0</v>
      </c>
      <c r="AQ50" s="51"/>
      <c r="AR50" s="52">
        <f t="shared" si="13"/>
        <v>0</v>
      </c>
      <c r="AS50" s="51"/>
      <c r="AT50" s="52">
        <f t="shared" si="14"/>
        <v>0</v>
      </c>
    </row>
    <row r="51" spans="1:46" ht="18.75">
      <c r="A51" s="58">
        <v>46</v>
      </c>
      <c r="B51" s="70" t="s">
        <v>128</v>
      </c>
      <c r="C51" s="79">
        <v>90.08</v>
      </c>
      <c r="D51" s="79">
        <f t="shared" si="28"/>
        <v>115</v>
      </c>
      <c r="E51" s="61">
        <f t="shared" si="24"/>
        <v>5.75</v>
      </c>
      <c r="F51" s="61">
        <f t="shared" si="29"/>
        <v>0.51796000000000009</v>
      </c>
      <c r="G51" s="53"/>
      <c r="H51" s="52">
        <f t="shared" si="27"/>
        <v>0</v>
      </c>
      <c r="I51" s="53"/>
      <c r="J51" s="52">
        <f t="shared" si="3"/>
        <v>0</v>
      </c>
      <c r="K51" s="51"/>
      <c r="L51" s="52">
        <f t="shared" si="4"/>
        <v>0</v>
      </c>
      <c r="M51" s="51"/>
      <c r="N51" s="52">
        <f t="shared" si="15"/>
        <v>0</v>
      </c>
      <c r="O51" s="53"/>
      <c r="P51" s="52">
        <f t="shared" si="16"/>
        <v>0</v>
      </c>
      <c r="Q51" s="53"/>
      <c r="R51" s="52">
        <f t="shared" si="17"/>
        <v>0</v>
      </c>
      <c r="S51" s="53"/>
      <c r="T51" s="52">
        <f t="shared" si="18"/>
        <v>0</v>
      </c>
      <c r="U51" s="53">
        <v>65</v>
      </c>
      <c r="V51" s="52">
        <f t="shared" si="19"/>
        <v>5.8552</v>
      </c>
      <c r="W51" s="53"/>
      <c r="X51" s="52">
        <f t="shared" si="20"/>
        <v>0</v>
      </c>
      <c r="Y51" s="53"/>
      <c r="Z51" s="52">
        <f t="shared" si="5"/>
        <v>0</v>
      </c>
      <c r="AA51" s="51">
        <v>25</v>
      </c>
      <c r="AB51" s="52">
        <f t="shared" si="6"/>
        <v>2.2519999999999998</v>
      </c>
      <c r="AC51" s="53"/>
      <c r="AD51" s="52">
        <f t="shared" si="7"/>
        <v>0</v>
      </c>
      <c r="AE51" s="53"/>
      <c r="AF51" s="52">
        <f t="shared" si="21"/>
        <v>0</v>
      </c>
      <c r="AG51" s="53"/>
      <c r="AH51" s="52">
        <f t="shared" si="8"/>
        <v>0</v>
      </c>
      <c r="AI51" s="53"/>
      <c r="AJ51" s="52">
        <f t="shared" si="9"/>
        <v>0</v>
      </c>
      <c r="AK51" s="53"/>
      <c r="AL51" s="52">
        <f t="shared" si="10"/>
        <v>0</v>
      </c>
      <c r="AM51" s="53"/>
      <c r="AN51" s="52">
        <f t="shared" si="11"/>
        <v>0</v>
      </c>
      <c r="AO51" s="53"/>
      <c r="AP51" s="52">
        <f t="shared" si="12"/>
        <v>0</v>
      </c>
      <c r="AQ51" s="51">
        <v>25</v>
      </c>
      <c r="AR51" s="52">
        <f t="shared" si="13"/>
        <v>2.2519999999999998</v>
      </c>
      <c r="AS51" s="51"/>
      <c r="AT51" s="52">
        <f t="shared" si="14"/>
        <v>0</v>
      </c>
    </row>
    <row r="52" spans="1:46" ht="18.75">
      <c r="A52" s="58">
        <v>47</v>
      </c>
      <c r="B52" s="70" t="s">
        <v>100</v>
      </c>
      <c r="C52" s="79">
        <v>64.47</v>
      </c>
      <c r="D52" s="79">
        <f t="shared" si="28"/>
        <v>400</v>
      </c>
      <c r="E52" s="61">
        <f t="shared" si="24"/>
        <v>20</v>
      </c>
      <c r="F52" s="61">
        <f t="shared" si="29"/>
        <v>1.2894000000000001</v>
      </c>
      <c r="G52" s="53"/>
      <c r="H52" s="52">
        <f t="shared" si="27"/>
        <v>0</v>
      </c>
      <c r="I52" s="53"/>
      <c r="J52" s="52">
        <f t="shared" si="3"/>
        <v>0</v>
      </c>
      <c r="K52" s="51"/>
      <c r="L52" s="52">
        <f t="shared" si="4"/>
        <v>0</v>
      </c>
      <c r="M52" s="51"/>
      <c r="N52" s="52">
        <f t="shared" si="15"/>
        <v>0</v>
      </c>
      <c r="O52" s="53">
        <v>100</v>
      </c>
      <c r="P52" s="52">
        <f t="shared" si="16"/>
        <v>6.4470000000000001</v>
      </c>
      <c r="Q52" s="53"/>
      <c r="R52" s="52">
        <f t="shared" si="17"/>
        <v>0</v>
      </c>
      <c r="S52" s="53"/>
      <c r="T52" s="52">
        <f t="shared" si="18"/>
        <v>0</v>
      </c>
      <c r="U52" s="53">
        <v>100</v>
      </c>
      <c r="V52" s="52">
        <f t="shared" si="19"/>
        <v>6.4470000000000001</v>
      </c>
      <c r="W52" s="53"/>
      <c r="X52" s="52">
        <f t="shared" si="20"/>
        <v>0</v>
      </c>
      <c r="Y52" s="53"/>
      <c r="Z52" s="52">
        <f t="shared" si="5"/>
        <v>0</v>
      </c>
      <c r="AA52" s="53"/>
      <c r="AB52" s="52">
        <f t="shared" si="6"/>
        <v>0</v>
      </c>
      <c r="AC52" s="53"/>
      <c r="AD52" s="52">
        <f t="shared" si="7"/>
        <v>0</v>
      </c>
      <c r="AE52" s="53">
        <v>100</v>
      </c>
      <c r="AF52" s="52">
        <f t="shared" si="21"/>
        <v>6.4470000000000001</v>
      </c>
      <c r="AG52" s="53"/>
      <c r="AH52" s="52">
        <f t="shared" si="8"/>
        <v>0</v>
      </c>
      <c r="AI52" s="53"/>
      <c r="AJ52" s="52">
        <f t="shared" si="9"/>
        <v>0</v>
      </c>
      <c r="AK52" s="53"/>
      <c r="AL52" s="52">
        <f t="shared" si="10"/>
        <v>0</v>
      </c>
      <c r="AM52" s="53"/>
      <c r="AN52" s="52">
        <f t="shared" si="11"/>
        <v>0</v>
      </c>
      <c r="AO52" s="53">
        <v>100</v>
      </c>
      <c r="AP52" s="52">
        <f t="shared" si="12"/>
        <v>6.4470000000000001</v>
      </c>
      <c r="AQ52" s="51"/>
      <c r="AR52" s="52">
        <f t="shared" si="13"/>
        <v>0</v>
      </c>
      <c r="AS52" s="51"/>
      <c r="AT52" s="52">
        <f t="shared" si="14"/>
        <v>0</v>
      </c>
    </row>
    <row r="53" spans="1:46" ht="18.75">
      <c r="A53" s="58">
        <v>48</v>
      </c>
      <c r="B53" s="70" t="s">
        <v>180</v>
      </c>
      <c r="C53" s="79">
        <v>972.75</v>
      </c>
      <c r="D53" s="60">
        <f t="shared" si="28"/>
        <v>2.6</v>
      </c>
      <c r="E53" s="61">
        <f t="shared" si="24"/>
        <v>0.13</v>
      </c>
      <c r="F53" s="61">
        <f t="shared" si="29"/>
        <v>0.1264575</v>
      </c>
      <c r="G53" s="53">
        <v>1.2</v>
      </c>
      <c r="H53" s="52">
        <f t="shared" si="27"/>
        <v>1.1673</v>
      </c>
      <c r="I53" s="53"/>
      <c r="J53" s="52">
        <f t="shared" si="3"/>
        <v>0</v>
      </c>
      <c r="K53" s="51"/>
      <c r="L53" s="52">
        <f t="shared" si="4"/>
        <v>0</v>
      </c>
      <c r="M53" s="51"/>
      <c r="N53" s="52">
        <f t="shared" si="15"/>
        <v>0</v>
      </c>
      <c r="O53" s="53"/>
      <c r="P53" s="52">
        <f t="shared" si="16"/>
        <v>0</v>
      </c>
      <c r="Q53" s="53"/>
      <c r="R53" s="52">
        <f t="shared" si="17"/>
        <v>0</v>
      </c>
      <c r="S53" s="53"/>
      <c r="T53" s="52">
        <f t="shared" si="18"/>
        <v>0</v>
      </c>
      <c r="U53" s="53"/>
      <c r="V53" s="52">
        <f t="shared" si="19"/>
        <v>0</v>
      </c>
      <c r="W53" s="53">
        <v>1.2</v>
      </c>
      <c r="X53" s="52">
        <f t="shared" si="20"/>
        <v>1.1673</v>
      </c>
      <c r="Y53" s="53"/>
      <c r="Z53" s="52">
        <f t="shared" si="5"/>
        <v>0</v>
      </c>
      <c r="AA53" s="53"/>
      <c r="AB53" s="52">
        <f t="shared" si="6"/>
        <v>0</v>
      </c>
      <c r="AC53" s="53"/>
      <c r="AD53" s="52">
        <f t="shared" si="7"/>
        <v>0</v>
      </c>
      <c r="AE53" s="53"/>
      <c r="AF53" s="52">
        <f t="shared" si="21"/>
        <v>0</v>
      </c>
      <c r="AG53" s="53"/>
      <c r="AH53" s="52">
        <f t="shared" si="8"/>
        <v>0</v>
      </c>
      <c r="AI53" s="53"/>
      <c r="AJ53" s="52">
        <f t="shared" si="9"/>
        <v>0</v>
      </c>
      <c r="AK53" s="53">
        <v>0.2</v>
      </c>
      <c r="AL53" s="52">
        <f t="shared" si="10"/>
        <v>0.19455</v>
      </c>
      <c r="AM53" s="53"/>
      <c r="AN53" s="52">
        <f t="shared" si="11"/>
        <v>0</v>
      </c>
      <c r="AO53" s="53"/>
      <c r="AP53" s="52">
        <f t="shared" si="12"/>
        <v>0</v>
      </c>
      <c r="AQ53" s="51"/>
      <c r="AR53" s="52">
        <f t="shared" si="13"/>
        <v>0</v>
      </c>
      <c r="AS53" s="51"/>
      <c r="AT53" s="52">
        <f t="shared" si="14"/>
        <v>0</v>
      </c>
    </row>
    <row r="54" spans="1:46" ht="18.75">
      <c r="A54" s="58">
        <v>49</v>
      </c>
      <c r="B54" s="70" t="s">
        <v>182</v>
      </c>
      <c r="C54" s="79">
        <v>1022</v>
      </c>
      <c r="D54" s="60">
        <f t="shared" si="28"/>
        <v>0.4</v>
      </c>
      <c r="E54" s="61">
        <f t="shared" si="24"/>
        <v>0.02</v>
      </c>
      <c r="F54" s="61">
        <f t="shared" si="29"/>
        <v>2.044E-2</v>
      </c>
      <c r="G54" s="53"/>
      <c r="H54" s="52">
        <f t="shared" si="27"/>
        <v>0</v>
      </c>
      <c r="I54" s="53"/>
      <c r="J54" s="52">
        <f t="shared" si="3"/>
        <v>0</v>
      </c>
      <c r="K54" s="51"/>
      <c r="L54" s="52">
        <f t="shared" si="4"/>
        <v>0</v>
      </c>
      <c r="M54" s="51"/>
      <c r="N54" s="52">
        <f t="shared" si="15"/>
        <v>0</v>
      </c>
      <c r="O54" s="53"/>
      <c r="P54" s="52">
        <f t="shared" si="16"/>
        <v>0</v>
      </c>
      <c r="Q54" s="53"/>
      <c r="R54" s="52">
        <f t="shared" si="17"/>
        <v>0</v>
      </c>
      <c r="S54" s="53"/>
      <c r="T54" s="52">
        <f t="shared" si="18"/>
        <v>0</v>
      </c>
      <c r="U54" s="53"/>
      <c r="V54" s="52">
        <f t="shared" si="19"/>
        <v>0</v>
      </c>
      <c r="W54" s="53"/>
      <c r="X54" s="52">
        <f t="shared" si="20"/>
        <v>0</v>
      </c>
      <c r="Y54" s="53"/>
      <c r="Z54" s="52">
        <f t="shared" si="5"/>
        <v>0</v>
      </c>
      <c r="AA54" s="53"/>
      <c r="AB54" s="52">
        <f t="shared" si="6"/>
        <v>0</v>
      </c>
      <c r="AC54" s="53"/>
      <c r="AD54" s="52">
        <f t="shared" si="7"/>
        <v>0</v>
      </c>
      <c r="AE54" s="53"/>
      <c r="AF54" s="52">
        <f t="shared" si="21"/>
        <v>0</v>
      </c>
      <c r="AG54" s="53"/>
      <c r="AH54" s="52">
        <f t="shared" si="8"/>
        <v>0</v>
      </c>
      <c r="AI54" s="53"/>
      <c r="AJ54" s="52">
        <f t="shared" si="9"/>
        <v>0</v>
      </c>
      <c r="AK54" s="53">
        <v>0.4</v>
      </c>
      <c r="AL54" s="52">
        <f t="shared" si="10"/>
        <v>0.4088</v>
      </c>
      <c r="AM54" s="53"/>
      <c r="AN54" s="52">
        <f t="shared" si="11"/>
        <v>0</v>
      </c>
      <c r="AO54" s="53"/>
      <c r="AP54" s="52">
        <f t="shared" si="12"/>
        <v>0</v>
      </c>
      <c r="AQ54" s="51"/>
      <c r="AR54" s="52">
        <f t="shared" si="13"/>
        <v>0</v>
      </c>
      <c r="AS54" s="51"/>
      <c r="AT54" s="52">
        <f t="shared" si="14"/>
        <v>0</v>
      </c>
    </row>
    <row r="55" spans="1:46" ht="18.75">
      <c r="A55" s="58">
        <v>50</v>
      </c>
      <c r="B55" s="59" t="s">
        <v>82</v>
      </c>
      <c r="C55" s="79">
        <v>954.41</v>
      </c>
      <c r="D55" s="60">
        <f t="shared" si="28"/>
        <v>0.67100000000000026</v>
      </c>
      <c r="E55" s="61">
        <f t="shared" si="24"/>
        <v>3.355000000000001E-2</v>
      </c>
      <c r="F55" s="61">
        <f t="shared" si="29"/>
        <v>3.202045550000001E-2</v>
      </c>
      <c r="G55" s="51">
        <v>0.03</v>
      </c>
      <c r="H55" s="52">
        <f t="shared" si="27"/>
        <v>2.8632299999999996E-2</v>
      </c>
      <c r="I55" s="51">
        <v>2.5000000000000001E-2</v>
      </c>
      <c r="J55" s="52">
        <f t="shared" si="3"/>
        <v>2.386025E-2</v>
      </c>
      <c r="K55" s="51">
        <v>0.03</v>
      </c>
      <c r="L55" s="52">
        <f t="shared" si="4"/>
        <v>2.8632299999999996E-2</v>
      </c>
      <c r="M55" s="51">
        <v>0.03</v>
      </c>
      <c r="N55" s="52">
        <f t="shared" si="15"/>
        <v>2.8632299999999996E-2</v>
      </c>
      <c r="O55" s="51">
        <v>0.05</v>
      </c>
      <c r="P55" s="52">
        <f t="shared" si="16"/>
        <v>4.7720499999999999E-2</v>
      </c>
      <c r="Q55" s="51">
        <v>4.2000000000000003E-2</v>
      </c>
      <c r="R55" s="52">
        <f t="shared" si="17"/>
        <v>4.0085219999999998E-2</v>
      </c>
      <c r="S55" s="51">
        <v>0.03</v>
      </c>
      <c r="T55" s="52">
        <f t="shared" si="18"/>
        <v>2.8632299999999996E-2</v>
      </c>
      <c r="U55" s="51">
        <v>0.04</v>
      </c>
      <c r="V55" s="52">
        <f t="shared" si="19"/>
        <v>3.8176399999999999E-2</v>
      </c>
      <c r="W55" s="51">
        <v>0.03</v>
      </c>
      <c r="X55" s="52">
        <f t="shared" si="20"/>
        <v>2.8632299999999996E-2</v>
      </c>
      <c r="Y55" s="51">
        <v>0.03</v>
      </c>
      <c r="Z55" s="52">
        <f t="shared" si="5"/>
        <v>2.8632299999999996E-2</v>
      </c>
      <c r="AA55" s="51">
        <v>0.03</v>
      </c>
      <c r="AB55" s="52">
        <f t="shared" si="6"/>
        <v>2.8632299999999996E-2</v>
      </c>
      <c r="AC55" s="51">
        <v>0.03</v>
      </c>
      <c r="AD55" s="52">
        <f t="shared" si="7"/>
        <v>2.8632299999999996E-2</v>
      </c>
      <c r="AE55" s="51">
        <v>0.03</v>
      </c>
      <c r="AF55" s="52">
        <f t="shared" si="21"/>
        <v>2.8632299999999996E-2</v>
      </c>
      <c r="AG55" s="51">
        <v>0.03</v>
      </c>
      <c r="AH55" s="52">
        <f t="shared" si="8"/>
        <v>2.8632299999999996E-2</v>
      </c>
      <c r="AI55" s="51">
        <v>0.03</v>
      </c>
      <c r="AJ55" s="52">
        <f t="shared" si="9"/>
        <v>2.8632299999999996E-2</v>
      </c>
      <c r="AK55" s="51">
        <v>0.03</v>
      </c>
      <c r="AL55" s="52">
        <f t="shared" si="10"/>
        <v>2.8632299999999996E-2</v>
      </c>
      <c r="AM55" s="51">
        <v>0.04</v>
      </c>
      <c r="AN55" s="52">
        <f t="shared" si="11"/>
        <v>3.8176399999999999E-2</v>
      </c>
      <c r="AO55" s="51">
        <v>4.2000000000000003E-2</v>
      </c>
      <c r="AP55" s="52">
        <f t="shared" si="12"/>
        <v>4.0085219999999998E-2</v>
      </c>
      <c r="AQ55" s="51">
        <v>4.2000000000000003E-2</v>
      </c>
      <c r="AR55" s="52">
        <f t="shared" si="13"/>
        <v>4.0085219999999998E-2</v>
      </c>
      <c r="AS55" s="51">
        <v>0.03</v>
      </c>
      <c r="AT55" s="52">
        <f t="shared" si="14"/>
        <v>2.8632299999999996E-2</v>
      </c>
    </row>
    <row r="56" spans="1:46" ht="18.75">
      <c r="A56" s="58">
        <v>51</v>
      </c>
      <c r="B56" s="62" t="s">
        <v>83</v>
      </c>
      <c r="C56" s="79">
        <v>492.53</v>
      </c>
      <c r="D56" s="60">
        <f t="shared" si="28"/>
        <v>3.6400000000000006</v>
      </c>
      <c r="E56" s="61">
        <f t="shared" si="24"/>
        <v>0.18200000000000002</v>
      </c>
      <c r="F56" s="61">
        <f t="shared" si="29"/>
        <v>8.9640460000000005E-2</v>
      </c>
      <c r="G56" s="53">
        <v>0.1</v>
      </c>
      <c r="H56" s="52">
        <f t="shared" si="27"/>
        <v>4.9252999999999998E-2</v>
      </c>
      <c r="I56" s="51"/>
      <c r="J56" s="52">
        <f t="shared" si="3"/>
        <v>0</v>
      </c>
      <c r="K56" s="51">
        <v>2</v>
      </c>
      <c r="L56" s="52">
        <f t="shared" si="4"/>
        <v>0.98505999999999994</v>
      </c>
      <c r="M56" s="51"/>
      <c r="N56" s="52">
        <f t="shared" si="15"/>
        <v>0</v>
      </c>
      <c r="O56" s="51"/>
      <c r="P56" s="52">
        <f t="shared" si="16"/>
        <v>0</v>
      </c>
      <c r="Q56" s="51">
        <v>0.1</v>
      </c>
      <c r="R56" s="52">
        <f t="shared" si="17"/>
        <v>4.9252999999999998E-2</v>
      </c>
      <c r="S56" s="51"/>
      <c r="T56" s="52">
        <f t="shared" si="18"/>
        <v>0</v>
      </c>
      <c r="U56" s="51"/>
      <c r="V56" s="52">
        <f t="shared" si="19"/>
        <v>0</v>
      </c>
      <c r="W56" s="51">
        <v>0.1</v>
      </c>
      <c r="X56" s="52">
        <f t="shared" si="20"/>
        <v>4.9252999999999998E-2</v>
      </c>
      <c r="Y56" s="51">
        <v>0.12</v>
      </c>
      <c r="Z56" s="52">
        <f t="shared" si="5"/>
        <v>5.9103599999999992E-2</v>
      </c>
      <c r="AA56" s="51">
        <v>0.1</v>
      </c>
      <c r="AB56" s="52">
        <f t="shared" si="6"/>
        <v>4.9252999999999998E-2</v>
      </c>
      <c r="AC56" s="51">
        <v>0.1</v>
      </c>
      <c r="AD56" s="52">
        <f t="shared" si="7"/>
        <v>4.9252999999999998E-2</v>
      </c>
      <c r="AE56" s="51">
        <v>0.16</v>
      </c>
      <c r="AF56" s="52">
        <f t="shared" si="21"/>
        <v>7.8804799999999994E-2</v>
      </c>
      <c r="AG56" s="51">
        <v>0.12</v>
      </c>
      <c r="AH56" s="52">
        <f t="shared" si="8"/>
        <v>5.9103599999999992E-2</v>
      </c>
      <c r="AI56" s="51"/>
      <c r="AJ56" s="52">
        <f t="shared" si="9"/>
        <v>0</v>
      </c>
      <c r="AK56" s="51"/>
      <c r="AL56" s="52">
        <f t="shared" si="10"/>
        <v>0</v>
      </c>
      <c r="AM56" s="51">
        <v>0.2</v>
      </c>
      <c r="AN56" s="52">
        <f t="shared" si="11"/>
        <v>9.8505999999999996E-2</v>
      </c>
      <c r="AO56" s="51">
        <v>0.28000000000000003</v>
      </c>
      <c r="AP56" s="52">
        <f t="shared" si="12"/>
        <v>0.13790839999999999</v>
      </c>
      <c r="AQ56" s="51">
        <v>0.26</v>
      </c>
      <c r="AR56" s="52">
        <f t="shared" si="13"/>
        <v>0.1280578</v>
      </c>
      <c r="AS56" s="51"/>
      <c r="AT56" s="52">
        <f t="shared" si="14"/>
        <v>0</v>
      </c>
    </row>
    <row r="57" spans="1:46" ht="18.75">
      <c r="A57" s="58">
        <v>52</v>
      </c>
      <c r="B57" s="62" t="s">
        <v>84</v>
      </c>
      <c r="C57" s="79">
        <v>664.92</v>
      </c>
      <c r="D57" s="60">
        <f t="shared" si="28"/>
        <v>3.0600000000000005</v>
      </c>
      <c r="E57" s="61">
        <f t="shared" si="24"/>
        <v>0.15300000000000002</v>
      </c>
      <c r="F57" s="61">
        <f t="shared" si="29"/>
        <v>0.10173276000000002</v>
      </c>
      <c r="G57" s="53">
        <v>0.12</v>
      </c>
      <c r="H57" s="52">
        <f t="shared" si="27"/>
        <v>7.9790399999999997E-2</v>
      </c>
      <c r="I57" s="51">
        <v>0.12</v>
      </c>
      <c r="J57" s="52">
        <f t="shared" si="3"/>
        <v>7.9790399999999997E-2</v>
      </c>
      <c r="K57" s="51">
        <v>0.12</v>
      </c>
      <c r="L57" s="52">
        <f t="shared" si="4"/>
        <v>7.9790399999999997E-2</v>
      </c>
      <c r="M57" s="51">
        <v>0.12</v>
      </c>
      <c r="N57" s="52">
        <f t="shared" si="15"/>
        <v>7.9790399999999997E-2</v>
      </c>
      <c r="O57" s="51">
        <v>0.12</v>
      </c>
      <c r="P57" s="52">
        <f t="shared" si="16"/>
        <v>7.9790399999999997E-2</v>
      </c>
      <c r="Q57" s="51">
        <v>0.12</v>
      </c>
      <c r="R57" s="52">
        <f t="shared" si="17"/>
        <v>7.9790399999999997E-2</v>
      </c>
      <c r="S57" s="51">
        <v>0.12</v>
      </c>
      <c r="T57" s="52">
        <f t="shared" si="18"/>
        <v>7.9790399999999997E-2</v>
      </c>
      <c r="U57" s="51">
        <v>0.36</v>
      </c>
      <c r="V57" s="52">
        <f t="shared" si="19"/>
        <v>0.23937119999999998</v>
      </c>
      <c r="W57" s="51">
        <v>0.12</v>
      </c>
      <c r="X57" s="52">
        <f t="shared" si="20"/>
        <v>7.9790399999999997E-2</v>
      </c>
      <c r="Y57" s="51">
        <v>0.12</v>
      </c>
      <c r="Z57" s="52">
        <f t="shared" si="5"/>
        <v>7.9790399999999997E-2</v>
      </c>
      <c r="AA57" s="51">
        <v>0.12</v>
      </c>
      <c r="AB57" s="52">
        <f t="shared" si="6"/>
        <v>7.9790399999999997E-2</v>
      </c>
      <c r="AC57" s="51">
        <v>0.23</v>
      </c>
      <c r="AD57" s="52">
        <f t="shared" si="7"/>
        <v>0.1529316</v>
      </c>
      <c r="AE57" s="51">
        <v>0.12</v>
      </c>
      <c r="AF57" s="52">
        <f t="shared" si="21"/>
        <v>7.9790399999999997E-2</v>
      </c>
      <c r="AG57" s="51">
        <v>0.32</v>
      </c>
      <c r="AH57" s="52">
        <f t="shared" si="8"/>
        <v>0.21277439999999997</v>
      </c>
      <c r="AI57" s="51">
        <v>0.12</v>
      </c>
      <c r="AJ57" s="52">
        <f t="shared" si="9"/>
        <v>7.9790399999999997E-2</v>
      </c>
      <c r="AK57" s="51">
        <v>0.12</v>
      </c>
      <c r="AL57" s="52">
        <f t="shared" si="10"/>
        <v>7.9790399999999997E-2</v>
      </c>
      <c r="AM57" s="51">
        <v>0.12</v>
      </c>
      <c r="AN57" s="52">
        <f t="shared" si="11"/>
        <v>7.9790399999999997E-2</v>
      </c>
      <c r="AO57" s="51">
        <v>0.12</v>
      </c>
      <c r="AP57" s="52">
        <f t="shared" si="12"/>
        <v>7.9790399999999997E-2</v>
      </c>
      <c r="AQ57" s="51">
        <v>0.12</v>
      </c>
      <c r="AR57" s="52">
        <f t="shared" si="13"/>
        <v>7.9790399999999997E-2</v>
      </c>
      <c r="AS57" s="51">
        <v>0.23</v>
      </c>
      <c r="AT57" s="52">
        <f t="shared" si="14"/>
        <v>0.1529316</v>
      </c>
    </row>
    <row r="58" spans="1:46" ht="17.25">
      <c r="A58" s="78"/>
      <c r="F58" s="14">
        <f>SUM(F6:F57)</f>
        <v>77.70483154050001</v>
      </c>
      <c r="H58" s="14">
        <f>SUM(H6:H57)</f>
        <v>69.985287199999988</v>
      </c>
      <c r="J58" s="14">
        <f>SUM(J6:J57)</f>
        <v>87.906523449999995</v>
      </c>
      <c r="L58" s="14">
        <f>SUM(L6:L57)</f>
        <v>72.630554099999998</v>
      </c>
      <c r="N58" s="14">
        <f>SUM(N6:N57)</f>
        <v>73.017743400000001</v>
      </c>
      <c r="P58" s="14">
        <f>SUM(P6:P57)</f>
        <v>79.271023100000008</v>
      </c>
      <c r="R58" s="14">
        <f>SUM(R6:R57)</f>
        <v>63.772766119999993</v>
      </c>
      <c r="T58" s="14">
        <f>SUM(T6:T57)</f>
        <v>60.800684500000003</v>
      </c>
      <c r="V58" s="14">
        <f>SUM(V6:V57)</f>
        <v>85.363344600000005</v>
      </c>
      <c r="X58" s="14">
        <f>SUM(X6:X57)</f>
        <v>81.682657299999988</v>
      </c>
      <c r="Z58" s="14">
        <f>SUM(Z6:Z57)</f>
        <v>70.464883599999979</v>
      </c>
      <c r="AB58" s="14">
        <f>SUM(AB6:AB57)</f>
        <v>81.96853569999999</v>
      </c>
      <c r="AD58" s="14">
        <f>SUM(AD6:AD57)</f>
        <v>82.656931799999995</v>
      </c>
      <c r="AF58" s="14">
        <f>SUM(AF6:AF57)</f>
        <v>79.498658699999993</v>
      </c>
      <c r="AH58" s="14">
        <f>SUM(AH6:AH57)</f>
        <v>69.239312999999996</v>
      </c>
      <c r="AJ58" s="14">
        <f>SUM(AJ6:AJ57)</f>
        <v>78.145405099999991</v>
      </c>
      <c r="AL58" s="14">
        <f>SUM(AL6:AL57)</f>
        <v>76.955218600000009</v>
      </c>
      <c r="AN58" s="14">
        <f>SUM(AN6:AN57)</f>
        <v>82.235131200000012</v>
      </c>
      <c r="AP58" s="14">
        <f>SUM(AP6:AP57)</f>
        <v>76.751625219999966</v>
      </c>
      <c r="AR58" s="14">
        <f>SUM(AR6:AR57)</f>
        <v>89.872880419999959</v>
      </c>
      <c r="AT58" s="14">
        <f>SUM(AT6:AT57)</f>
        <v>91.877463699999993</v>
      </c>
    </row>
    <row r="61" spans="1:46">
      <c r="B61" t="s">
        <v>276</v>
      </c>
      <c r="P61" s="40"/>
      <c r="Q61" s="49"/>
      <c r="R61" s="40"/>
      <c r="S61" s="40"/>
    </row>
    <row r="62" spans="1:46" ht="21" customHeight="1">
      <c r="A62" s="55" t="s">
        <v>32</v>
      </c>
      <c r="B62" s="73" t="s">
        <v>33</v>
      </c>
      <c r="C62" s="56" t="s">
        <v>34</v>
      </c>
      <c r="D62" s="56" t="s">
        <v>35</v>
      </c>
      <c r="E62" s="56" t="s">
        <v>36</v>
      </c>
      <c r="F62" s="56"/>
      <c r="G62" s="57" t="s">
        <v>37</v>
      </c>
      <c r="H62" s="57" t="s">
        <v>38</v>
      </c>
      <c r="I62" s="57" t="s">
        <v>39</v>
      </c>
      <c r="J62" s="57" t="s">
        <v>38</v>
      </c>
      <c r="K62" s="57" t="s">
        <v>40</v>
      </c>
      <c r="L62" s="57" t="s">
        <v>38</v>
      </c>
      <c r="M62" s="57" t="s">
        <v>41</v>
      </c>
      <c r="N62" s="57" t="s">
        <v>38</v>
      </c>
      <c r="O62" s="57" t="s">
        <v>42</v>
      </c>
      <c r="P62" s="57" t="s">
        <v>38</v>
      </c>
      <c r="Q62" s="57" t="s">
        <v>43</v>
      </c>
      <c r="R62" s="57" t="s">
        <v>38</v>
      </c>
      <c r="S62" s="57" t="s">
        <v>44</v>
      </c>
      <c r="T62" s="57" t="s">
        <v>45</v>
      </c>
      <c r="U62" s="57" t="s">
        <v>46</v>
      </c>
      <c r="V62" s="57" t="s">
        <v>38</v>
      </c>
      <c r="W62" s="57" t="s">
        <v>47</v>
      </c>
      <c r="X62" s="57" t="s">
        <v>38</v>
      </c>
      <c r="Y62" s="57" t="s">
        <v>48</v>
      </c>
      <c r="Z62" s="57" t="s">
        <v>45</v>
      </c>
      <c r="AA62" s="57" t="s">
        <v>49</v>
      </c>
      <c r="AB62" s="57" t="s">
        <v>45</v>
      </c>
      <c r="AC62" s="57" t="s">
        <v>50</v>
      </c>
      <c r="AD62" s="57" t="s">
        <v>45</v>
      </c>
      <c r="AE62" s="57" t="s">
        <v>51</v>
      </c>
      <c r="AF62" s="57" t="s">
        <v>45</v>
      </c>
      <c r="AG62" s="57" t="s">
        <v>52</v>
      </c>
      <c r="AH62" s="57" t="s">
        <v>45</v>
      </c>
      <c r="AI62" s="57" t="s">
        <v>53</v>
      </c>
      <c r="AJ62" s="57" t="s">
        <v>38</v>
      </c>
      <c r="AK62" s="57" t="s">
        <v>54</v>
      </c>
      <c r="AL62" s="57" t="s">
        <v>45</v>
      </c>
      <c r="AM62" s="57" t="s">
        <v>55</v>
      </c>
      <c r="AN62" s="58" t="s">
        <v>45</v>
      </c>
      <c r="AO62" s="58" t="s">
        <v>56</v>
      </c>
      <c r="AP62" s="58" t="s">
        <v>38</v>
      </c>
      <c r="AQ62" s="58" t="s">
        <v>57</v>
      </c>
      <c r="AR62" s="58" t="s">
        <v>45</v>
      </c>
      <c r="AS62" s="58" t="s">
        <v>58</v>
      </c>
    </row>
    <row r="63" spans="1:46" ht="18.75">
      <c r="A63" s="58">
        <v>1</v>
      </c>
      <c r="B63" s="70" t="s">
        <v>59</v>
      </c>
      <c r="C63" s="79">
        <v>65.290000000000006</v>
      </c>
      <c r="D63" s="60">
        <f t="shared" ref="D63:D84" si="30">SUM(G63+I63+K63+M63+O63+Q63+S63+U63+W63+Y63+AA63+AC63+AE63+AG63+AI63+AK63+AM63+AO63+AQ63+AS63)</f>
        <v>626.5</v>
      </c>
      <c r="E63" s="61">
        <f t="shared" ref="E63:E75" si="31">D63/20</f>
        <v>31.324999999999999</v>
      </c>
      <c r="F63" s="61">
        <f>E63*C63/1000</f>
        <v>2.0452092500000001</v>
      </c>
      <c r="G63" s="51">
        <v>20</v>
      </c>
      <c r="H63" s="52">
        <f t="shared" ref="H63:H75" si="32">G63*C63/1000</f>
        <v>1.3058000000000001</v>
      </c>
      <c r="I63" s="51">
        <v>30</v>
      </c>
      <c r="J63" s="52">
        <f t="shared" ref="J63:J105" si="33">I63*C63/1000</f>
        <v>1.9587000000000003</v>
      </c>
      <c r="K63" s="51">
        <v>20</v>
      </c>
      <c r="L63" s="52">
        <f t="shared" ref="L63:L114" si="34">K63*C63/1000</f>
        <v>1.3058000000000001</v>
      </c>
      <c r="M63" s="51">
        <v>30</v>
      </c>
      <c r="N63" s="52">
        <f>M63*C63/1000</f>
        <v>1.9587000000000003</v>
      </c>
      <c r="O63" s="51">
        <v>60</v>
      </c>
      <c r="P63" s="52">
        <f>O63*C63/1000</f>
        <v>3.9174000000000007</v>
      </c>
      <c r="Q63" s="51">
        <v>30</v>
      </c>
      <c r="R63" s="52">
        <f>Q63*C63/1000</f>
        <v>1.9587000000000003</v>
      </c>
      <c r="S63" s="51">
        <v>50</v>
      </c>
      <c r="T63" s="52">
        <f>S63*C63/1000</f>
        <v>3.2645000000000004</v>
      </c>
      <c r="U63" s="51">
        <v>45</v>
      </c>
      <c r="V63" s="52">
        <f>U63*C63/1000</f>
        <v>2.9380500000000001</v>
      </c>
      <c r="W63" s="51">
        <v>20</v>
      </c>
      <c r="X63" s="52">
        <f>W63*C63/1000</f>
        <v>1.3058000000000001</v>
      </c>
      <c r="Y63" s="51">
        <v>60</v>
      </c>
      <c r="Z63" s="52">
        <f t="shared" ref="Z63:Z114" si="35">Y63*C63/1000</f>
        <v>3.9174000000000007</v>
      </c>
      <c r="AA63" s="51">
        <v>20</v>
      </c>
      <c r="AB63" s="52">
        <f t="shared" ref="AB63:AB114" si="36">AA63*C63/1000</f>
        <v>1.3058000000000001</v>
      </c>
      <c r="AC63" s="51">
        <v>20</v>
      </c>
      <c r="AD63" s="52">
        <f t="shared" ref="AD63:AD114" si="37">AC63*C63/1000</f>
        <v>1.3058000000000001</v>
      </c>
      <c r="AE63" s="51">
        <v>30</v>
      </c>
      <c r="AF63" s="52">
        <f>AE63*C63/1000</f>
        <v>1.9587000000000003</v>
      </c>
      <c r="AG63" s="51">
        <v>29</v>
      </c>
      <c r="AH63" s="52">
        <f t="shared" ref="AH63:AH77" si="38">AG63*C63/1000</f>
        <v>1.89341</v>
      </c>
      <c r="AI63" s="51">
        <v>20</v>
      </c>
      <c r="AJ63" s="52">
        <f t="shared" ref="AJ63:AJ114" si="39">AI63*C63/1000</f>
        <v>1.3058000000000001</v>
      </c>
      <c r="AK63" s="51">
        <v>45</v>
      </c>
      <c r="AL63" s="52">
        <f t="shared" ref="AL63:AL114" si="40">AK63*C63/1000</f>
        <v>2.9380500000000001</v>
      </c>
      <c r="AM63" s="51">
        <v>20</v>
      </c>
      <c r="AN63" s="52">
        <f t="shared" ref="AN63:AN114" si="41">AM63*C63/1000</f>
        <v>1.3058000000000001</v>
      </c>
      <c r="AO63" s="51">
        <v>27.5</v>
      </c>
      <c r="AP63" s="52">
        <f t="shared" ref="AP63:AP114" si="42">AO63*C63/1000</f>
        <v>1.7954750000000002</v>
      </c>
      <c r="AQ63" s="51">
        <v>20</v>
      </c>
      <c r="AR63" s="52">
        <f t="shared" ref="AR63:AR114" si="43">AQ63*C63/1000</f>
        <v>1.3058000000000001</v>
      </c>
      <c r="AS63" s="51">
        <v>30</v>
      </c>
    </row>
    <row r="64" spans="1:46" ht="18.75">
      <c r="A64" s="58">
        <v>2</v>
      </c>
      <c r="B64" s="70" t="s">
        <v>60</v>
      </c>
      <c r="C64" s="79">
        <v>77.12</v>
      </c>
      <c r="D64" s="60">
        <f t="shared" si="30"/>
        <v>515</v>
      </c>
      <c r="E64" s="61">
        <f t="shared" si="31"/>
        <v>25.75</v>
      </c>
      <c r="F64" s="61">
        <f>E64*C64/1000</f>
        <v>1.98584</v>
      </c>
      <c r="G64" s="51">
        <v>20</v>
      </c>
      <c r="H64" s="52">
        <f t="shared" si="32"/>
        <v>1.5424</v>
      </c>
      <c r="I64" s="51">
        <v>20</v>
      </c>
      <c r="J64" s="52">
        <f t="shared" si="33"/>
        <v>1.5424</v>
      </c>
      <c r="K64" s="51">
        <v>20</v>
      </c>
      <c r="L64" s="52">
        <f t="shared" si="34"/>
        <v>1.5424</v>
      </c>
      <c r="M64" s="51">
        <v>20</v>
      </c>
      <c r="N64" s="52">
        <f t="shared" ref="N64:N114" si="44">M64*C64/1000</f>
        <v>1.5424</v>
      </c>
      <c r="O64" s="51">
        <v>50</v>
      </c>
      <c r="P64" s="52">
        <f t="shared" ref="P64:P114" si="45">O64*C64/1000</f>
        <v>3.8559999999999999</v>
      </c>
      <c r="Q64" s="51">
        <v>20</v>
      </c>
      <c r="R64" s="52">
        <f t="shared" ref="R64:R114" si="46">Q64*C64/1000</f>
        <v>1.5424</v>
      </c>
      <c r="S64" s="51">
        <v>45</v>
      </c>
      <c r="T64" s="52">
        <f t="shared" ref="T64:T114" si="47">S64*C64/1000</f>
        <v>3.4704000000000002</v>
      </c>
      <c r="U64" s="51">
        <v>25</v>
      </c>
      <c r="V64" s="52">
        <f t="shared" ref="V64:V114" si="48">U64*C64/1000</f>
        <v>1.9279999999999999</v>
      </c>
      <c r="W64" s="51">
        <v>20</v>
      </c>
      <c r="X64" s="52">
        <f t="shared" ref="X64:X114" si="49">W64*C64/1000</f>
        <v>1.5424</v>
      </c>
      <c r="Y64" s="51">
        <v>50</v>
      </c>
      <c r="Z64" s="52">
        <f t="shared" si="35"/>
        <v>3.8559999999999999</v>
      </c>
      <c r="AA64" s="51">
        <v>20</v>
      </c>
      <c r="AB64" s="52">
        <f t="shared" si="36"/>
        <v>1.5424</v>
      </c>
      <c r="AC64" s="51">
        <v>20</v>
      </c>
      <c r="AD64" s="52">
        <f t="shared" si="37"/>
        <v>1.5424</v>
      </c>
      <c r="AE64" s="51">
        <v>25</v>
      </c>
      <c r="AF64" s="52">
        <f t="shared" ref="AF64:AF84" si="50">AE64*C64/1000</f>
        <v>1.9279999999999999</v>
      </c>
      <c r="AG64" s="51">
        <v>20</v>
      </c>
      <c r="AH64" s="52">
        <f t="shared" si="38"/>
        <v>1.5424</v>
      </c>
      <c r="AI64" s="51">
        <v>20</v>
      </c>
      <c r="AJ64" s="52">
        <f t="shared" si="39"/>
        <v>1.5424</v>
      </c>
      <c r="AK64" s="51">
        <v>25</v>
      </c>
      <c r="AL64" s="52">
        <f t="shared" si="40"/>
        <v>1.9279999999999999</v>
      </c>
      <c r="AM64" s="51">
        <v>20</v>
      </c>
      <c r="AN64" s="52">
        <f t="shared" si="41"/>
        <v>1.5424</v>
      </c>
      <c r="AO64" s="51">
        <v>25</v>
      </c>
      <c r="AP64" s="52">
        <f t="shared" si="42"/>
        <v>1.9279999999999999</v>
      </c>
      <c r="AQ64" s="51">
        <v>20</v>
      </c>
      <c r="AR64" s="52">
        <f t="shared" si="43"/>
        <v>1.5424</v>
      </c>
      <c r="AS64" s="51">
        <v>30</v>
      </c>
    </row>
    <row r="65" spans="1:47" ht="18.75">
      <c r="A65" s="58">
        <v>3</v>
      </c>
      <c r="B65" s="70" t="s">
        <v>61</v>
      </c>
      <c r="C65" s="79">
        <v>19.760000000000002</v>
      </c>
      <c r="D65" s="60">
        <f t="shared" si="30"/>
        <v>2065.77</v>
      </c>
      <c r="E65" s="61">
        <f t="shared" si="31"/>
        <v>103.2885</v>
      </c>
      <c r="F65" s="61">
        <f t="shared" ref="F65:F73" si="51">E65*C65/1000</f>
        <v>2.0409807600000001</v>
      </c>
      <c r="G65" s="51">
        <v>42.85</v>
      </c>
      <c r="H65" s="52">
        <f t="shared" si="32"/>
        <v>0.84671600000000014</v>
      </c>
      <c r="I65" s="51">
        <v>302.02</v>
      </c>
      <c r="J65" s="52">
        <f t="shared" si="33"/>
        <v>5.9679152000000002</v>
      </c>
      <c r="K65" s="52">
        <v>44.28</v>
      </c>
      <c r="L65" s="52">
        <f t="shared" si="34"/>
        <v>0.87497280000000011</v>
      </c>
      <c r="M65" s="51">
        <v>28.57</v>
      </c>
      <c r="N65" s="52">
        <f t="shared" si="44"/>
        <v>0.56454320000000002</v>
      </c>
      <c r="O65" s="51">
        <v>48.52</v>
      </c>
      <c r="P65" s="52">
        <f t="shared" si="45"/>
        <v>0.95875520000000014</v>
      </c>
      <c r="Q65" s="51"/>
      <c r="R65" s="52">
        <f t="shared" si="46"/>
        <v>0</v>
      </c>
      <c r="S65" s="51">
        <v>42.85</v>
      </c>
      <c r="T65" s="52">
        <f t="shared" si="47"/>
        <v>0.84671600000000014</v>
      </c>
      <c r="U65" s="52">
        <v>306</v>
      </c>
      <c r="V65" s="52">
        <f t="shared" si="48"/>
        <v>6.0465600000000004</v>
      </c>
      <c r="W65" s="51">
        <v>48.57</v>
      </c>
      <c r="X65" s="52">
        <f t="shared" si="49"/>
        <v>0.95974320000000013</v>
      </c>
      <c r="Y65" s="51">
        <v>283.99</v>
      </c>
      <c r="Z65" s="52">
        <f t="shared" si="35"/>
        <v>5.6116424000000009</v>
      </c>
      <c r="AA65" s="51">
        <v>88.57</v>
      </c>
      <c r="AB65" s="52">
        <f t="shared" si="36"/>
        <v>1.7501431999999999</v>
      </c>
      <c r="AC65" s="51">
        <v>107.14</v>
      </c>
      <c r="AD65" s="52">
        <f t="shared" si="37"/>
        <v>2.1170864000000003</v>
      </c>
      <c r="AE65" s="51">
        <v>42.85</v>
      </c>
      <c r="AF65" s="52">
        <f t="shared" si="50"/>
        <v>0.84671600000000014</v>
      </c>
      <c r="AG65" s="51">
        <v>22.14</v>
      </c>
      <c r="AH65" s="52">
        <f t="shared" si="38"/>
        <v>0.43748640000000005</v>
      </c>
      <c r="AI65" s="51">
        <v>163.86</v>
      </c>
      <c r="AJ65" s="52">
        <f t="shared" si="39"/>
        <v>3.2378736000000004</v>
      </c>
      <c r="AK65" s="51">
        <v>28.57</v>
      </c>
      <c r="AL65" s="52">
        <f t="shared" si="40"/>
        <v>0.56454320000000002</v>
      </c>
      <c r="AM65" s="51"/>
      <c r="AN65" s="52">
        <f t="shared" si="41"/>
        <v>0</v>
      </c>
      <c r="AO65" s="52">
        <v>269.27999999999997</v>
      </c>
      <c r="AP65" s="52">
        <f t="shared" si="42"/>
        <v>5.3209727999999998</v>
      </c>
      <c r="AQ65" s="51">
        <v>88.57</v>
      </c>
      <c r="AR65" s="52">
        <f t="shared" si="43"/>
        <v>1.7501431999999999</v>
      </c>
      <c r="AS65" s="51">
        <v>107.14</v>
      </c>
      <c r="AU65" s="14">
        <f>SUM(G65+I65+K65+M65+O65+Q65+S65+U65+W65+Y65)*90/1000</f>
        <v>103.28850000000001</v>
      </c>
    </row>
    <row r="66" spans="1:47" ht="18.75">
      <c r="A66" s="58">
        <v>4</v>
      </c>
      <c r="B66" s="59" t="s">
        <v>62</v>
      </c>
      <c r="C66" s="79">
        <v>26.68</v>
      </c>
      <c r="D66" s="60">
        <f t="shared" si="30"/>
        <v>533.54</v>
      </c>
      <c r="E66" s="61">
        <f t="shared" si="31"/>
        <v>26.677</v>
      </c>
      <c r="F66" s="61">
        <f t="shared" si="51"/>
        <v>0.71174235999999991</v>
      </c>
      <c r="G66" s="51">
        <v>22.5</v>
      </c>
      <c r="H66" s="52">
        <f t="shared" si="32"/>
        <v>0.60029999999999994</v>
      </c>
      <c r="I66" s="51">
        <v>21.9</v>
      </c>
      <c r="J66" s="52">
        <f t="shared" si="33"/>
        <v>0.58429199999999992</v>
      </c>
      <c r="K66" s="52">
        <v>14.04</v>
      </c>
      <c r="L66" s="52">
        <f t="shared" si="34"/>
        <v>0.37458720000000001</v>
      </c>
      <c r="M66" s="51">
        <v>25.94</v>
      </c>
      <c r="N66" s="52">
        <f t="shared" si="44"/>
        <v>0.69207920000000001</v>
      </c>
      <c r="O66" s="51">
        <v>35.46</v>
      </c>
      <c r="P66" s="52">
        <f t="shared" si="45"/>
        <v>0.94607280000000005</v>
      </c>
      <c r="Q66" s="51">
        <v>39.04</v>
      </c>
      <c r="R66" s="52">
        <f t="shared" si="46"/>
        <v>1.0415871999999999</v>
      </c>
      <c r="S66" s="51">
        <v>14.04</v>
      </c>
      <c r="T66" s="52">
        <f t="shared" si="47"/>
        <v>0.37458720000000001</v>
      </c>
      <c r="U66" s="52">
        <v>47.37</v>
      </c>
      <c r="V66" s="52">
        <f t="shared" si="48"/>
        <v>1.2638316000000001</v>
      </c>
      <c r="W66" s="51">
        <v>14.04</v>
      </c>
      <c r="X66" s="52">
        <f t="shared" si="49"/>
        <v>0.37458720000000001</v>
      </c>
      <c r="Y66" s="51">
        <v>43.8</v>
      </c>
      <c r="Z66" s="52">
        <f t="shared" si="35"/>
        <v>1.1685839999999998</v>
      </c>
      <c r="AA66" s="51">
        <v>24.87</v>
      </c>
      <c r="AB66" s="52">
        <f t="shared" si="36"/>
        <v>0.6635316</v>
      </c>
      <c r="AC66" s="51">
        <v>11.9</v>
      </c>
      <c r="AD66" s="52">
        <f t="shared" si="37"/>
        <v>0.317492</v>
      </c>
      <c r="AE66" s="51">
        <v>34.270000000000003</v>
      </c>
      <c r="AF66" s="52">
        <f t="shared" si="50"/>
        <v>0.91432360000000001</v>
      </c>
      <c r="AG66" s="51">
        <v>24.75</v>
      </c>
      <c r="AH66" s="52">
        <f t="shared" si="38"/>
        <v>0.66033000000000008</v>
      </c>
      <c r="AI66" s="51">
        <v>31.93</v>
      </c>
      <c r="AJ66" s="52">
        <f t="shared" si="39"/>
        <v>0.85189239999999999</v>
      </c>
      <c r="AK66" s="51">
        <v>14.04</v>
      </c>
      <c r="AL66" s="52">
        <f t="shared" si="40"/>
        <v>0.37458720000000001</v>
      </c>
      <c r="AM66" s="51">
        <v>39.04</v>
      </c>
      <c r="AN66" s="52">
        <f t="shared" si="41"/>
        <v>1.0415871999999999</v>
      </c>
      <c r="AO66" s="52">
        <v>23.56</v>
      </c>
      <c r="AP66" s="52">
        <f t="shared" si="42"/>
        <v>0.62858079999999994</v>
      </c>
      <c r="AQ66" s="51">
        <v>39.15</v>
      </c>
      <c r="AR66" s="52">
        <f t="shared" si="43"/>
        <v>1.044522</v>
      </c>
      <c r="AS66" s="51">
        <v>11.9</v>
      </c>
      <c r="AU66" s="14">
        <f t="shared" ref="AU66:AU73" si="52">SUM(G66+I66+K66+M66+O66+Q66+S66+U66+W66+Y66)*90/1000</f>
        <v>25.031700000000001</v>
      </c>
    </row>
    <row r="67" spans="1:47" ht="18.75">
      <c r="A67" s="58">
        <v>5</v>
      </c>
      <c r="B67" s="59" t="s">
        <v>87</v>
      </c>
      <c r="C67" s="79">
        <v>25.41</v>
      </c>
      <c r="D67" s="60">
        <f t="shared" si="30"/>
        <v>397.64</v>
      </c>
      <c r="E67" s="61">
        <f t="shared" si="31"/>
        <v>19.881999999999998</v>
      </c>
      <c r="F67" s="61">
        <f t="shared" si="51"/>
        <v>0.50520161999999991</v>
      </c>
      <c r="G67" s="51">
        <v>62.5</v>
      </c>
      <c r="H67" s="52">
        <f t="shared" si="32"/>
        <v>1.588125</v>
      </c>
      <c r="I67" s="51"/>
      <c r="J67" s="52">
        <f t="shared" si="33"/>
        <v>0</v>
      </c>
      <c r="K67" s="51"/>
      <c r="L67" s="52">
        <f t="shared" si="34"/>
        <v>0</v>
      </c>
      <c r="M67" s="51">
        <v>25</v>
      </c>
      <c r="N67" s="52">
        <f t="shared" si="44"/>
        <v>0.63524999999999998</v>
      </c>
      <c r="O67" s="51"/>
      <c r="P67" s="52">
        <f t="shared" si="45"/>
        <v>0</v>
      </c>
      <c r="Q67" s="51"/>
      <c r="R67" s="52">
        <f t="shared" si="46"/>
        <v>0</v>
      </c>
      <c r="S67" s="51">
        <v>62.5</v>
      </c>
      <c r="T67" s="52">
        <f t="shared" si="47"/>
        <v>1.588125</v>
      </c>
      <c r="U67" s="51"/>
      <c r="V67" s="52">
        <f t="shared" si="48"/>
        <v>0</v>
      </c>
      <c r="W67" s="51"/>
      <c r="X67" s="52">
        <f t="shared" si="49"/>
        <v>0</v>
      </c>
      <c r="Y67" s="51">
        <v>19.37</v>
      </c>
      <c r="Z67" s="52">
        <f t="shared" si="35"/>
        <v>0.49219170000000001</v>
      </c>
      <c r="AA67" s="51"/>
      <c r="AB67" s="52">
        <f t="shared" si="36"/>
        <v>0</v>
      </c>
      <c r="AC67" s="51"/>
      <c r="AD67" s="52">
        <f t="shared" si="37"/>
        <v>0</v>
      </c>
      <c r="AE67" s="51">
        <v>62.5</v>
      </c>
      <c r="AF67" s="52">
        <f t="shared" si="50"/>
        <v>1.588125</v>
      </c>
      <c r="AG67" s="51">
        <v>19.37</v>
      </c>
      <c r="AH67" s="52">
        <f t="shared" si="38"/>
        <v>0.49219170000000001</v>
      </c>
      <c r="AI67" s="51">
        <v>102</v>
      </c>
      <c r="AJ67" s="52">
        <f t="shared" si="39"/>
        <v>2.5918200000000002</v>
      </c>
      <c r="AK67" s="51">
        <v>25</v>
      </c>
      <c r="AL67" s="52">
        <f t="shared" si="40"/>
        <v>0.63524999999999998</v>
      </c>
      <c r="AM67" s="51"/>
      <c r="AN67" s="52">
        <f t="shared" si="41"/>
        <v>0</v>
      </c>
      <c r="AO67" s="51">
        <v>19.399999999999999</v>
      </c>
      <c r="AP67" s="52">
        <f t="shared" si="42"/>
        <v>0.49295399999999995</v>
      </c>
      <c r="AQ67" s="51"/>
      <c r="AR67" s="52">
        <f t="shared" si="43"/>
        <v>0</v>
      </c>
      <c r="AS67" s="51"/>
      <c r="AU67" s="14">
        <f t="shared" si="52"/>
        <v>15.243300000000001</v>
      </c>
    </row>
    <row r="68" spans="1:47" ht="18.75">
      <c r="A68" s="58">
        <v>6</v>
      </c>
      <c r="B68" s="59" t="s">
        <v>85</v>
      </c>
      <c r="C68" s="79">
        <v>24.38</v>
      </c>
      <c r="D68" s="60">
        <f t="shared" si="30"/>
        <v>410.73999999999995</v>
      </c>
      <c r="E68" s="61">
        <f t="shared" si="31"/>
        <v>20.536999999999999</v>
      </c>
      <c r="F68" s="61">
        <f t="shared" si="51"/>
        <v>0.50069205999999999</v>
      </c>
      <c r="G68" s="51"/>
      <c r="H68" s="52">
        <f t="shared" si="32"/>
        <v>0</v>
      </c>
      <c r="I68" s="51"/>
      <c r="J68" s="52">
        <f t="shared" si="33"/>
        <v>0</v>
      </c>
      <c r="K68" s="51">
        <v>57.5</v>
      </c>
      <c r="L68" s="52">
        <f t="shared" si="34"/>
        <v>1.4018499999999998</v>
      </c>
      <c r="M68" s="51"/>
      <c r="N68" s="52">
        <f t="shared" si="44"/>
        <v>0</v>
      </c>
      <c r="O68" s="51"/>
      <c r="P68" s="52">
        <f t="shared" si="45"/>
        <v>0</v>
      </c>
      <c r="Q68" s="51"/>
      <c r="R68" s="52">
        <f t="shared" si="46"/>
        <v>0</v>
      </c>
      <c r="S68" s="51"/>
      <c r="T68" s="52">
        <f t="shared" si="47"/>
        <v>0</v>
      </c>
      <c r="U68" s="51">
        <v>61.33</v>
      </c>
      <c r="V68" s="52">
        <f t="shared" si="48"/>
        <v>1.4952253999999998</v>
      </c>
      <c r="W68" s="51"/>
      <c r="X68" s="52">
        <f t="shared" si="49"/>
        <v>0</v>
      </c>
      <c r="Y68" s="51">
        <v>38.75</v>
      </c>
      <c r="Z68" s="52">
        <f t="shared" si="35"/>
        <v>0.94472499999999993</v>
      </c>
      <c r="AA68" s="51"/>
      <c r="AB68" s="52">
        <f t="shared" si="36"/>
        <v>0</v>
      </c>
      <c r="AC68" s="51"/>
      <c r="AD68" s="52">
        <f t="shared" si="37"/>
        <v>0</v>
      </c>
      <c r="AE68" s="51">
        <v>83.75</v>
      </c>
      <c r="AF68" s="52">
        <f t="shared" si="50"/>
        <v>2.0418249999999998</v>
      </c>
      <c r="AG68" s="51">
        <v>38.75</v>
      </c>
      <c r="AH68" s="52">
        <f t="shared" si="38"/>
        <v>0.94472499999999993</v>
      </c>
      <c r="AI68" s="51"/>
      <c r="AJ68" s="52">
        <f t="shared" si="39"/>
        <v>0</v>
      </c>
      <c r="AK68" s="51"/>
      <c r="AL68" s="52">
        <f t="shared" si="40"/>
        <v>0</v>
      </c>
      <c r="AM68" s="51"/>
      <c r="AN68" s="52">
        <f t="shared" si="41"/>
        <v>0</v>
      </c>
      <c r="AO68" s="51">
        <v>41.33</v>
      </c>
      <c r="AP68" s="52">
        <f t="shared" si="42"/>
        <v>1.0076254</v>
      </c>
      <c r="AQ68" s="51">
        <v>89.33</v>
      </c>
      <c r="AR68" s="52">
        <f t="shared" si="43"/>
        <v>2.1778653999999995</v>
      </c>
      <c r="AS68" s="51"/>
      <c r="AU68" s="14">
        <f t="shared" si="52"/>
        <v>14.182199999999998</v>
      </c>
    </row>
    <row r="69" spans="1:47" ht="18.75">
      <c r="A69" s="58">
        <v>7</v>
      </c>
      <c r="B69" s="62" t="s">
        <v>63</v>
      </c>
      <c r="C69" s="79">
        <v>24.38</v>
      </c>
      <c r="D69" s="60">
        <f t="shared" si="30"/>
        <v>391.51</v>
      </c>
      <c r="E69" s="61">
        <f t="shared" si="31"/>
        <v>19.575499999999998</v>
      </c>
      <c r="F69" s="61">
        <f t="shared" si="51"/>
        <v>0.47725068999999998</v>
      </c>
      <c r="G69" s="51">
        <v>33.409999999999997</v>
      </c>
      <c r="H69" s="52">
        <f t="shared" si="32"/>
        <v>0.81453579999999992</v>
      </c>
      <c r="I69" s="51">
        <v>12.5</v>
      </c>
      <c r="J69" s="52">
        <f t="shared" si="33"/>
        <v>0.30475000000000002</v>
      </c>
      <c r="K69" s="51">
        <v>14.75</v>
      </c>
      <c r="L69" s="52">
        <f t="shared" si="34"/>
        <v>0.35960499999999995</v>
      </c>
      <c r="M69" s="51">
        <v>14.75</v>
      </c>
      <c r="N69" s="52">
        <f t="shared" si="44"/>
        <v>0.35960499999999995</v>
      </c>
      <c r="O69" s="51">
        <v>51.99</v>
      </c>
      <c r="P69" s="52">
        <f t="shared" si="45"/>
        <v>1.2675162</v>
      </c>
      <c r="Q69" s="51">
        <v>14.47</v>
      </c>
      <c r="R69" s="52">
        <f t="shared" si="46"/>
        <v>0.3527786</v>
      </c>
      <c r="S69" s="51">
        <v>14.74</v>
      </c>
      <c r="T69" s="52">
        <f t="shared" si="47"/>
        <v>0.35936119999999999</v>
      </c>
      <c r="U69" s="51">
        <v>15.73</v>
      </c>
      <c r="V69" s="52">
        <f t="shared" si="48"/>
        <v>0.38349739999999999</v>
      </c>
      <c r="W69" s="51">
        <v>14.75</v>
      </c>
      <c r="X69" s="52">
        <f t="shared" si="49"/>
        <v>0.35960499999999995</v>
      </c>
      <c r="Y69" s="51">
        <v>30.3</v>
      </c>
      <c r="Z69" s="52">
        <f t="shared" si="35"/>
        <v>0.73871399999999998</v>
      </c>
      <c r="AA69" s="51">
        <v>32.119999999999997</v>
      </c>
      <c r="AB69" s="52">
        <f t="shared" si="36"/>
        <v>0.78308559999999994</v>
      </c>
      <c r="AC69" s="51">
        <v>12.5</v>
      </c>
      <c r="AD69" s="52">
        <f t="shared" si="37"/>
        <v>0.30475000000000002</v>
      </c>
      <c r="AE69" s="51">
        <v>14.75</v>
      </c>
      <c r="AF69" s="52">
        <f t="shared" si="50"/>
        <v>0.35960499999999995</v>
      </c>
      <c r="AG69" s="51">
        <v>14.75</v>
      </c>
      <c r="AH69" s="52">
        <f t="shared" si="38"/>
        <v>0.35960499999999995</v>
      </c>
      <c r="AI69" s="51">
        <v>19.559999999999999</v>
      </c>
      <c r="AJ69" s="52">
        <f t="shared" si="39"/>
        <v>0.47687279999999993</v>
      </c>
      <c r="AK69" s="51">
        <v>14.75</v>
      </c>
      <c r="AL69" s="52">
        <f t="shared" si="40"/>
        <v>0.35960499999999995</v>
      </c>
      <c r="AM69" s="51">
        <v>15.73</v>
      </c>
      <c r="AN69" s="52">
        <f t="shared" si="41"/>
        <v>0.38349739999999999</v>
      </c>
      <c r="AO69" s="51">
        <v>17.25</v>
      </c>
      <c r="AP69" s="52">
        <f t="shared" si="42"/>
        <v>0.42055500000000001</v>
      </c>
      <c r="AQ69" s="51">
        <v>20.21</v>
      </c>
      <c r="AR69" s="52">
        <f t="shared" si="43"/>
        <v>0.49271980000000004</v>
      </c>
      <c r="AS69" s="51">
        <v>12.5</v>
      </c>
      <c r="AU69" s="14">
        <f t="shared" si="52"/>
        <v>19.565100000000001</v>
      </c>
    </row>
    <row r="70" spans="1:47" ht="18.75">
      <c r="A70" s="58">
        <v>8</v>
      </c>
      <c r="B70" s="59" t="s">
        <v>64</v>
      </c>
      <c r="C70" s="79">
        <v>184.8</v>
      </c>
      <c r="D70" s="60" t="e">
        <f t="shared" si="30"/>
        <v>#VALUE!</v>
      </c>
      <c r="E70" s="61" t="e">
        <f t="shared" si="31"/>
        <v>#VALUE!</v>
      </c>
      <c r="F70" s="61" t="e">
        <f t="shared" si="51"/>
        <v>#VALUE!</v>
      </c>
      <c r="G70" s="51"/>
      <c r="H70" s="52">
        <f t="shared" si="32"/>
        <v>0</v>
      </c>
      <c r="I70" s="51"/>
      <c r="J70" s="52">
        <f t="shared" si="33"/>
        <v>0</v>
      </c>
      <c r="K70" s="51"/>
      <c r="L70" s="52">
        <f t="shared" si="34"/>
        <v>0</v>
      </c>
      <c r="M70" s="51"/>
      <c r="N70" s="52">
        <f t="shared" si="44"/>
        <v>0</v>
      </c>
      <c r="O70" s="51"/>
      <c r="P70" s="52">
        <f t="shared" si="45"/>
        <v>0</v>
      </c>
      <c r="Q70" s="51"/>
      <c r="R70" s="52">
        <f t="shared" si="46"/>
        <v>0</v>
      </c>
      <c r="S70" s="51"/>
      <c r="T70" s="52">
        <f t="shared" si="47"/>
        <v>0</v>
      </c>
      <c r="U70" s="51"/>
      <c r="V70" s="52">
        <f t="shared" si="48"/>
        <v>0</v>
      </c>
      <c r="W70" s="51"/>
      <c r="X70" s="52">
        <f t="shared" si="49"/>
        <v>0</v>
      </c>
      <c r="Y70" s="51"/>
      <c r="Z70" s="52">
        <f t="shared" si="35"/>
        <v>0</v>
      </c>
      <c r="AA70" s="51"/>
      <c r="AB70" s="52">
        <f t="shared" si="36"/>
        <v>0</v>
      </c>
      <c r="AC70" s="51" t="s">
        <v>26</v>
      </c>
      <c r="AD70" s="52" t="e">
        <f t="shared" si="37"/>
        <v>#VALUE!</v>
      </c>
      <c r="AE70" s="51"/>
      <c r="AF70" s="52">
        <f t="shared" si="50"/>
        <v>0</v>
      </c>
      <c r="AG70" s="51">
        <v>0.46</v>
      </c>
      <c r="AH70" s="52">
        <f t="shared" si="38"/>
        <v>8.5008000000000014E-2</v>
      </c>
      <c r="AI70" s="51"/>
      <c r="AJ70" s="52">
        <f t="shared" si="39"/>
        <v>0</v>
      </c>
      <c r="AK70" s="51">
        <v>2</v>
      </c>
      <c r="AL70" s="52">
        <f t="shared" si="40"/>
        <v>0.36960000000000004</v>
      </c>
      <c r="AM70" s="51"/>
      <c r="AN70" s="52">
        <f t="shared" si="41"/>
        <v>0</v>
      </c>
      <c r="AO70" s="51"/>
      <c r="AP70" s="52">
        <f t="shared" si="42"/>
        <v>0</v>
      </c>
      <c r="AQ70" s="51"/>
      <c r="AR70" s="52">
        <f t="shared" si="43"/>
        <v>0</v>
      </c>
      <c r="AS70" s="51">
        <v>1.61</v>
      </c>
      <c r="AU70" s="14">
        <f t="shared" si="52"/>
        <v>0</v>
      </c>
    </row>
    <row r="71" spans="1:47" ht="18.75">
      <c r="A71" s="58">
        <v>9</v>
      </c>
      <c r="B71" s="59" t="s">
        <v>107</v>
      </c>
      <c r="C71" s="79">
        <v>206.36</v>
      </c>
      <c r="D71" s="60">
        <f t="shared" si="30"/>
        <v>199.79999999999998</v>
      </c>
      <c r="E71" s="61">
        <f t="shared" si="31"/>
        <v>9.9899999999999984</v>
      </c>
      <c r="F71" s="61">
        <f t="shared" si="51"/>
        <v>2.0615364</v>
      </c>
      <c r="G71" s="51"/>
      <c r="H71" s="52">
        <f t="shared" si="32"/>
        <v>0</v>
      </c>
      <c r="I71" s="51"/>
      <c r="J71" s="52">
        <f t="shared" si="33"/>
        <v>0</v>
      </c>
      <c r="K71" s="51"/>
      <c r="L71" s="52">
        <f t="shared" si="34"/>
        <v>0</v>
      </c>
      <c r="M71" s="51"/>
      <c r="N71" s="52">
        <f t="shared" si="44"/>
        <v>0</v>
      </c>
      <c r="O71" s="51"/>
      <c r="P71" s="52">
        <f t="shared" si="45"/>
        <v>0</v>
      </c>
      <c r="Q71" s="51"/>
      <c r="R71" s="52">
        <f t="shared" si="46"/>
        <v>0</v>
      </c>
      <c r="S71" s="51"/>
      <c r="T71" s="52">
        <f t="shared" si="47"/>
        <v>0</v>
      </c>
      <c r="U71" s="51"/>
      <c r="V71" s="52">
        <f t="shared" si="48"/>
        <v>0</v>
      </c>
      <c r="W71" s="51">
        <v>66.599999999999994</v>
      </c>
      <c r="X71" s="52">
        <f t="shared" si="49"/>
        <v>13.743575999999999</v>
      </c>
      <c r="Y71" s="51"/>
      <c r="Z71" s="52">
        <f t="shared" si="35"/>
        <v>0</v>
      </c>
      <c r="AA71" s="51"/>
      <c r="AB71" s="52">
        <f t="shared" si="36"/>
        <v>0</v>
      </c>
      <c r="AC71" s="51"/>
      <c r="AD71" s="52">
        <f t="shared" si="37"/>
        <v>0</v>
      </c>
      <c r="AE71" s="51"/>
      <c r="AF71" s="52">
        <f t="shared" si="50"/>
        <v>0</v>
      </c>
      <c r="AG71" s="51"/>
      <c r="AH71" s="52">
        <f t="shared" si="38"/>
        <v>0</v>
      </c>
      <c r="AI71" s="51">
        <v>66.599999999999994</v>
      </c>
      <c r="AJ71" s="52">
        <f t="shared" si="39"/>
        <v>13.743575999999999</v>
      </c>
      <c r="AK71" s="51"/>
      <c r="AL71" s="52">
        <f t="shared" si="40"/>
        <v>0</v>
      </c>
      <c r="AM71" s="51"/>
      <c r="AN71" s="52">
        <f t="shared" si="41"/>
        <v>0</v>
      </c>
      <c r="AO71" s="51"/>
      <c r="AP71" s="52">
        <f t="shared" si="42"/>
        <v>0</v>
      </c>
      <c r="AQ71" s="51"/>
      <c r="AR71" s="52">
        <f t="shared" si="43"/>
        <v>0</v>
      </c>
      <c r="AS71" s="51">
        <v>66.599999999999994</v>
      </c>
      <c r="AU71" s="14">
        <f t="shared" si="52"/>
        <v>5.9939999999999989</v>
      </c>
    </row>
    <row r="72" spans="1:47" ht="18.75">
      <c r="A72" s="58">
        <v>10</v>
      </c>
      <c r="B72" s="59" t="s">
        <v>65</v>
      </c>
      <c r="C72" s="79">
        <v>99.75</v>
      </c>
      <c r="D72" s="60">
        <f t="shared" si="30"/>
        <v>220.12</v>
      </c>
      <c r="E72" s="61">
        <f t="shared" si="31"/>
        <v>11.006</v>
      </c>
      <c r="F72" s="61">
        <f t="shared" si="51"/>
        <v>1.0978485</v>
      </c>
      <c r="G72" s="51">
        <v>30</v>
      </c>
      <c r="H72" s="52">
        <f t="shared" si="32"/>
        <v>2.9925000000000002</v>
      </c>
      <c r="I72" s="51"/>
      <c r="J72" s="52">
        <f t="shared" si="33"/>
        <v>0</v>
      </c>
      <c r="K72" s="51"/>
      <c r="L72" s="52">
        <f t="shared" si="34"/>
        <v>0</v>
      </c>
      <c r="M72" s="51"/>
      <c r="N72" s="52">
        <f t="shared" si="44"/>
        <v>0</v>
      </c>
      <c r="O72" s="51">
        <v>30</v>
      </c>
      <c r="P72" s="52">
        <f t="shared" si="45"/>
        <v>2.9925000000000002</v>
      </c>
      <c r="Q72" s="51"/>
      <c r="R72" s="52">
        <f t="shared" si="46"/>
        <v>0</v>
      </c>
      <c r="S72" s="51">
        <v>30</v>
      </c>
      <c r="T72" s="52">
        <f t="shared" si="47"/>
        <v>2.9925000000000002</v>
      </c>
      <c r="U72" s="51"/>
      <c r="V72" s="52">
        <f t="shared" si="48"/>
        <v>0</v>
      </c>
      <c r="W72" s="51"/>
      <c r="X72" s="52">
        <f t="shared" si="49"/>
        <v>0</v>
      </c>
      <c r="Y72" s="51">
        <v>30</v>
      </c>
      <c r="Z72" s="52">
        <f t="shared" si="35"/>
        <v>2.9925000000000002</v>
      </c>
      <c r="AA72" s="51"/>
      <c r="AB72" s="52">
        <f t="shared" si="36"/>
        <v>0</v>
      </c>
      <c r="AC72" s="51">
        <v>30</v>
      </c>
      <c r="AD72" s="52">
        <f t="shared" si="37"/>
        <v>2.9925000000000002</v>
      </c>
      <c r="AE72" s="51"/>
      <c r="AF72" s="52">
        <f t="shared" si="50"/>
        <v>0</v>
      </c>
      <c r="AG72" s="51"/>
      <c r="AH72" s="52">
        <f t="shared" si="38"/>
        <v>0</v>
      </c>
      <c r="AI72" s="51"/>
      <c r="AJ72" s="52">
        <f t="shared" si="39"/>
        <v>0</v>
      </c>
      <c r="AK72" s="51">
        <v>30</v>
      </c>
      <c r="AL72" s="52">
        <f t="shared" si="40"/>
        <v>2.9925000000000002</v>
      </c>
      <c r="AM72" s="51">
        <v>40.119999999999997</v>
      </c>
      <c r="AN72" s="52">
        <f t="shared" si="41"/>
        <v>4.00197</v>
      </c>
      <c r="AO72" s="51"/>
      <c r="AP72" s="52">
        <f t="shared" si="42"/>
        <v>0</v>
      </c>
      <c r="AQ72" s="51"/>
      <c r="AR72" s="52">
        <f t="shared" si="43"/>
        <v>0</v>
      </c>
      <c r="AS72" s="51"/>
      <c r="AU72" s="14">
        <f t="shared" si="52"/>
        <v>10.8</v>
      </c>
    </row>
    <row r="73" spans="1:47" ht="18.75">
      <c r="A73" s="58">
        <v>11</v>
      </c>
      <c r="B73" s="63" t="s">
        <v>108</v>
      </c>
      <c r="C73" s="82">
        <v>140.69999999999999</v>
      </c>
      <c r="D73" s="60">
        <f t="shared" si="30"/>
        <v>150</v>
      </c>
      <c r="E73" s="61">
        <f t="shared" si="31"/>
        <v>7.5</v>
      </c>
      <c r="F73" s="61">
        <f t="shared" si="51"/>
        <v>1.05525</v>
      </c>
      <c r="G73" s="51"/>
      <c r="H73" s="52">
        <f t="shared" si="32"/>
        <v>0</v>
      </c>
      <c r="I73" s="51"/>
      <c r="J73" s="52">
        <f t="shared" si="33"/>
        <v>0</v>
      </c>
      <c r="K73" s="51"/>
      <c r="L73" s="52">
        <f t="shared" si="34"/>
        <v>0</v>
      </c>
      <c r="M73" s="51">
        <v>30</v>
      </c>
      <c r="N73" s="52">
        <f t="shared" si="44"/>
        <v>4.2210000000000001</v>
      </c>
      <c r="O73" s="51"/>
      <c r="P73" s="52">
        <f t="shared" si="45"/>
        <v>0</v>
      </c>
      <c r="Q73" s="51">
        <v>30</v>
      </c>
      <c r="R73" s="52">
        <f t="shared" si="46"/>
        <v>4.2210000000000001</v>
      </c>
      <c r="S73" s="51"/>
      <c r="T73" s="52">
        <f t="shared" si="47"/>
        <v>0</v>
      </c>
      <c r="U73" s="51"/>
      <c r="V73" s="52">
        <f t="shared" si="48"/>
        <v>0</v>
      </c>
      <c r="W73" s="51"/>
      <c r="X73" s="52">
        <f t="shared" si="49"/>
        <v>0</v>
      </c>
      <c r="Y73" s="51"/>
      <c r="Z73" s="52">
        <f t="shared" si="35"/>
        <v>0</v>
      </c>
      <c r="AA73" s="51">
        <v>30</v>
      </c>
      <c r="AB73" s="52">
        <f t="shared" si="36"/>
        <v>4.2210000000000001</v>
      </c>
      <c r="AC73" s="51"/>
      <c r="AD73" s="52">
        <f t="shared" si="37"/>
        <v>0</v>
      </c>
      <c r="AE73" s="51"/>
      <c r="AF73" s="52">
        <f t="shared" si="50"/>
        <v>0</v>
      </c>
      <c r="AG73" s="51">
        <v>30</v>
      </c>
      <c r="AH73" s="52">
        <f t="shared" si="38"/>
        <v>4.2210000000000001</v>
      </c>
      <c r="AI73" s="51"/>
      <c r="AJ73" s="52">
        <f t="shared" si="39"/>
        <v>0</v>
      </c>
      <c r="AK73" s="51"/>
      <c r="AL73" s="52">
        <f t="shared" si="40"/>
        <v>0</v>
      </c>
      <c r="AM73" s="51"/>
      <c r="AN73" s="52">
        <f t="shared" si="41"/>
        <v>0</v>
      </c>
      <c r="AO73" s="51">
        <v>30</v>
      </c>
      <c r="AP73" s="52">
        <f t="shared" si="42"/>
        <v>4.2210000000000001</v>
      </c>
      <c r="AQ73" s="51"/>
      <c r="AR73" s="52">
        <f t="shared" si="43"/>
        <v>0</v>
      </c>
      <c r="AS73" s="51"/>
      <c r="AU73" s="14">
        <f t="shared" si="52"/>
        <v>5.4</v>
      </c>
    </row>
    <row r="74" spans="1:47" ht="18.75">
      <c r="A74" s="58">
        <v>12</v>
      </c>
      <c r="B74" s="62" t="s">
        <v>99</v>
      </c>
      <c r="C74" s="79">
        <v>184.23</v>
      </c>
      <c r="D74" s="60">
        <f t="shared" si="30"/>
        <v>553.70000000000005</v>
      </c>
      <c r="E74" s="61">
        <f t="shared" si="31"/>
        <v>27.685000000000002</v>
      </c>
      <c r="F74" s="61">
        <f>E74*C74/1000</f>
        <v>5.1004075499999999</v>
      </c>
      <c r="G74" s="51"/>
      <c r="H74" s="52">
        <f t="shared" si="32"/>
        <v>0</v>
      </c>
      <c r="I74" s="51"/>
      <c r="J74" s="52">
        <f t="shared" si="33"/>
        <v>0</v>
      </c>
      <c r="K74" s="51"/>
      <c r="L74" s="52">
        <f t="shared" si="34"/>
        <v>0</v>
      </c>
      <c r="M74" s="51"/>
      <c r="N74" s="52">
        <f t="shared" si="44"/>
        <v>0</v>
      </c>
      <c r="O74" s="51"/>
      <c r="P74" s="52">
        <f t="shared" si="45"/>
        <v>0</v>
      </c>
      <c r="Q74" s="51">
        <v>62.56</v>
      </c>
      <c r="R74" s="52">
        <f t="shared" si="46"/>
        <v>11.5254288</v>
      </c>
      <c r="S74" s="51"/>
      <c r="T74" s="52">
        <f t="shared" si="47"/>
        <v>0</v>
      </c>
      <c r="U74" s="51"/>
      <c r="V74" s="52">
        <f t="shared" si="48"/>
        <v>0</v>
      </c>
      <c r="W74" s="51"/>
      <c r="X74" s="52">
        <f t="shared" si="49"/>
        <v>0</v>
      </c>
      <c r="Y74" s="51"/>
      <c r="Z74" s="52">
        <f t="shared" si="35"/>
        <v>0</v>
      </c>
      <c r="AA74" s="51"/>
      <c r="AB74" s="52">
        <f t="shared" si="36"/>
        <v>0</v>
      </c>
      <c r="AC74" s="51">
        <v>214.29</v>
      </c>
      <c r="AD74" s="52">
        <f t="shared" si="37"/>
        <v>39.478646699999999</v>
      </c>
      <c r="AE74" s="51"/>
      <c r="AF74" s="52">
        <f t="shared" si="50"/>
        <v>0</v>
      </c>
      <c r="AG74" s="51"/>
      <c r="AH74" s="52">
        <f t="shared" si="38"/>
        <v>0</v>
      </c>
      <c r="AI74" s="51"/>
      <c r="AJ74" s="52">
        <f t="shared" si="39"/>
        <v>0</v>
      </c>
      <c r="AK74" s="51"/>
      <c r="AL74" s="52">
        <f t="shared" si="40"/>
        <v>0</v>
      </c>
      <c r="AM74" s="51">
        <v>62.56</v>
      </c>
      <c r="AN74" s="52">
        <f t="shared" si="41"/>
        <v>11.5254288</v>
      </c>
      <c r="AO74" s="51"/>
      <c r="AP74" s="52">
        <f t="shared" si="42"/>
        <v>0</v>
      </c>
      <c r="AQ74" s="51"/>
      <c r="AR74" s="52">
        <f t="shared" si="43"/>
        <v>0</v>
      </c>
      <c r="AS74" s="51">
        <v>214.29</v>
      </c>
      <c r="AU74" s="14"/>
    </row>
    <row r="75" spans="1:47" ht="18.75">
      <c r="A75" s="58">
        <v>13</v>
      </c>
      <c r="B75" s="59" t="s">
        <v>66</v>
      </c>
      <c r="C75" s="79">
        <v>326.51</v>
      </c>
      <c r="D75" s="60">
        <f t="shared" si="30"/>
        <v>911.73</v>
      </c>
      <c r="E75" s="61">
        <f t="shared" si="31"/>
        <v>45.586500000000001</v>
      </c>
      <c r="F75" s="61">
        <f t="shared" ref="F75:F77" si="53">E75*C75/1000</f>
        <v>14.884448115</v>
      </c>
      <c r="G75" s="51"/>
      <c r="H75" s="52">
        <f t="shared" si="32"/>
        <v>0</v>
      </c>
      <c r="I75" s="51">
        <v>103.26</v>
      </c>
      <c r="J75" s="52">
        <f t="shared" si="33"/>
        <v>33.715422599999997</v>
      </c>
      <c r="K75" s="51">
        <v>93</v>
      </c>
      <c r="L75" s="52">
        <f t="shared" si="34"/>
        <v>30.36543</v>
      </c>
      <c r="M75" s="51">
        <v>61.13</v>
      </c>
      <c r="N75" s="52">
        <f t="shared" si="44"/>
        <v>19.959556299999999</v>
      </c>
      <c r="O75" s="51"/>
      <c r="P75" s="52">
        <f t="shared" si="45"/>
        <v>0</v>
      </c>
      <c r="Q75" s="51"/>
      <c r="R75" s="52">
        <f t="shared" si="46"/>
        <v>0</v>
      </c>
      <c r="S75" s="51"/>
      <c r="T75" s="52">
        <f t="shared" si="47"/>
        <v>0</v>
      </c>
      <c r="U75" s="51"/>
      <c r="V75" s="52">
        <f t="shared" si="48"/>
        <v>0</v>
      </c>
      <c r="W75" s="51">
        <v>79.19</v>
      </c>
      <c r="X75" s="52">
        <f t="shared" si="49"/>
        <v>25.856326899999999</v>
      </c>
      <c r="Y75" s="51"/>
      <c r="Z75" s="52">
        <f t="shared" si="35"/>
        <v>0</v>
      </c>
      <c r="AA75" s="51">
        <v>141.30000000000001</v>
      </c>
      <c r="AB75" s="52">
        <f t="shared" si="36"/>
        <v>46.135863000000008</v>
      </c>
      <c r="AC75" s="51">
        <v>28.83</v>
      </c>
      <c r="AD75" s="52">
        <f t="shared" si="37"/>
        <v>9.4132832999999998</v>
      </c>
      <c r="AE75" s="51"/>
      <c r="AF75" s="52">
        <f t="shared" si="50"/>
        <v>0</v>
      </c>
      <c r="AG75" s="51">
        <v>54.34</v>
      </c>
      <c r="AH75" s="52">
        <f t="shared" si="38"/>
        <v>17.742553400000002</v>
      </c>
      <c r="AI75" s="51">
        <v>103.26</v>
      </c>
      <c r="AJ75" s="52">
        <f t="shared" si="39"/>
        <v>33.715422599999997</v>
      </c>
      <c r="AK75" s="51">
        <v>130.43</v>
      </c>
      <c r="AL75" s="52">
        <f t="shared" si="40"/>
        <v>42.586699299999999</v>
      </c>
      <c r="AM75" s="51"/>
      <c r="AN75" s="52">
        <f t="shared" si="41"/>
        <v>0</v>
      </c>
      <c r="AO75" s="51">
        <v>88.16</v>
      </c>
      <c r="AP75" s="52">
        <f t="shared" si="42"/>
        <v>28.7851216</v>
      </c>
      <c r="AQ75" s="51"/>
      <c r="AR75" s="52">
        <f t="shared" si="43"/>
        <v>0</v>
      </c>
      <c r="AS75" s="51">
        <v>28.83</v>
      </c>
    </row>
    <row r="76" spans="1:47" ht="18.75">
      <c r="A76" s="58">
        <v>14</v>
      </c>
      <c r="B76" s="59" t="s">
        <v>67</v>
      </c>
      <c r="C76" s="79">
        <v>273.5</v>
      </c>
      <c r="D76" s="60">
        <f t="shared" si="30"/>
        <v>26</v>
      </c>
      <c r="E76" s="61">
        <f>D76/20</f>
        <v>1.3</v>
      </c>
      <c r="F76" s="61">
        <f t="shared" si="53"/>
        <v>0.35555000000000003</v>
      </c>
      <c r="G76" s="51"/>
      <c r="H76" s="52">
        <f>G76*C76/1000</f>
        <v>0</v>
      </c>
      <c r="I76" s="51"/>
      <c r="J76" s="52">
        <f t="shared" si="33"/>
        <v>0</v>
      </c>
      <c r="K76" s="51"/>
      <c r="L76" s="52">
        <f t="shared" si="34"/>
        <v>0</v>
      </c>
      <c r="M76" s="51"/>
      <c r="N76" s="52">
        <f t="shared" si="44"/>
        <v>0</v>
      </c>
      <c r="O76" s="51"/>
      <c r="P76" s="52">
        <f t="shared" si="45"/>
        <v>0</v>
      </c>
      <c r="Q76" s="51"/>
      <c r="R76" s="52">
        <f t="shared" si="46"/>
        <v>0</v>
      </c>
      <c r="S76" s="51"/>
      <c r="T76" s="52">
        <f t="shared" si="47"/>
        <v>0</v>
      </c>
      <c r="U76" s="51"/>
      <c r="V76" s="52">
        <f t="shared" si="48"/>
        <v>0</v>
      </c>
      <c r="W76" s="51">
        <v>11</v>
      </c>
      <c r="X76" s="52">
        <f t="shared" si="49"/>
        <v>3.0085000000000002</v>
      </c>
      <c r="Y76" s="51">
        <v>15</v>
      </c>
      <c r="Z76" s="52">
        <f t="shared" si="35"/>
        <v>4.1025</v>
      </c>
      <c r="AA76" s="51"/>
      <c r="AB76" s="52">
        <f t="shared" si="36"/>
        <v>0</v>
      </c>
      <c r="AC76" s="51"/>
      <c r="AD76" s="52">
        <f t="shared" si="37"/>
        <v>0</v>
      </c>
      <c r="AE76" s="51"/>
      <c r="AF76" s="52">
        <f t="shared" si="50"/>
        <v>0</v>
      </c>
      <c r="AG76" s="51"/>
      <c r="AH76" s="52">
        <f t="shared" si="38"/>
        <v>0</v>
      </c>
      <c r="AI76" s="51"/>
      <c r="AJ76" s="52">
        <f t="shared" si="39"/>
        <v>0</v>
      </c>
      <c r="AK76" s="51"/>
      <c r="AL76" s="52">
        <f t="shared" si="40"/>
        <v>0</v>
      </c>
      <c r="AM76" s="51"/>
      <c r="AN76" s="52">
        <f t="shared" si="41"/>
        <v>0</v>
      </c>
      <c r="AO76" s="51"/>
      <c r="AP76" s="52">
        <f t="shared" si="42"/>
        <v>0</v>
      </c>
      <c r="AQ76" s="51"/>
      <c r="AR76" s="52">
        <f t="shared" si="43"/>
        <v>0</v>
      </c>
      <c r="AS76" s="51"/>
    </row>
    <row r="77" spans="1:47" ht="18.75">
      <c r="A77" s="58">
        <v>15</v>
      </c>
      <c r="B77" s="70" t="s">
        <v>178</v>
      </c>
      <c r="C77" s="79">
        <v>279.95999999999998</v>
      </c>
      <c r="D77" s="79">
        <f t="shared" si="30"/>
        <v>318.10000000000002</v>
      </c>
      <c r="E77" s="61">
        <f>D77/20</f>
        <v>15.905000000000001</v>
      </c>
      <c r="F77" s="61">
        <f t="shared" si="53"/>
        <v>4.4527637999999996</v>
      </c>
      <c r="G77" s="51">
        <v>130.13999999999999</v>
      </c>
      <c r="H77" s="52">
        <f>G77*C77/1000</f>
        <v>36.433994399999996</v>
      </c>
      <c r="I77" s="51"/>
      <c r="J77" s="52">
        <f t="shared" si="33"/>
        <v>0</v>
      </c>
      <c r="K77" s="51"/>
      <c r="L77" s="52">
        <f t="shared" si="34"/>
        <v>0</v>
      </c>
      <c r="M77" s="51"/>
      <c r="N77" s="52">
        <f t="shared" si="44"/>
        <v>0</v>
      </c>
      <c r="O77" s="51"/>
      <c r="P77" s="52">
        <f t="shared" si="45"/>
        <v>0</v>
      </c>
      <c r="Q77" s="51">
        <v>110.8</v>
      </c>
      <c r="R77" s="52">
        <f t="shared" si="46"/>
        <v>31.019567999999996</v>
      </c>
      <c r="S77" s="51"/>
      <c r="T77" s="52">
        <f t="shared" si="47"/>
        <v>0</v>
      </c>
      <c r="U77" s="51"/>
      <c r="V77" s="52">
        <f t="shared" si="48"/>
        <v>0</v>
      </c>
      <c r="W77" s="51"/>
      <c r="X77" s="52">
        <f t="shared" si="49"/>
        <v>0</v>
      </c>
      <c r="Y77" s="51"/>
      <c r="Z77" s="52">
        <f t="shared" si="35"/>
        <v>0</v>
      </c>
      <c r="AA77" s="51"/>
      <c r="AB77" s="52">
        <f t="shared" si="36"/>
        <v>0</v>
      </c>
      <c r="AC77" s="51"/>
      <c r="AD77" s="52">
        <f t="shared" si="37"/>
        <v>0</v>
      </c>
      <c r="AE77" s="51"/>
      <c r="AF77" s="52">
        <f t="shared" si="50"/>
        <v>0</v>
      </c>
      <c r="AG77" s="51">
        <v>77.16</v>
      </c>
      <c r="AH77" s="52">
        <f t="shared" si="38"/>
        <v>21.6017136</v>
      </c>
      <c r="AI77" s="51"/>
      <c r="AJ77" s="52">
        <f t="shared" si="39"/>
        <v>0</v>
      </c>
      <c r="AK77" s="51"/>
      <c r="AL77" s="52">
        <f t="shared" si="40"/>
        <v>0</v>
      </c>
      <c r="AM77" s="51"/>
      <c r="AN77" s="52">
        <f t="shared" si="41"/>
        <v>0</v>
      </c>
      <c r="AO77" s="51"/>
      <c r="AP77" s="52">
        <f t="shared" si="42"/>
        <v>0</v>
      </c>
      <c r="AQ77" s="51"/>
      <c r="AR77" s="52">
        <f t="shared" si="43"/>
        <v>0</v>
      </c>
      <c r="AS77" s="51"/>
    </row>
    <row r="78" spans="1:47" ht="18.75">
      <c r="A78" s="58">
        <v>16</v>
      </c>
      <c r="B78" s="70" t="s">
        <v>68</v>
      </c>
      <c r="C78" s="79">
        <v>388.5</v>
      </c>
      <c r="D78" s="79">
        <f t="shared" si="30"/>
        <v>826.88</v>
      </c>
      <c r="E78" s="61">
        <f t="shared" ref="E78:E114" si="54">D78/20</f>
        <v>41.344000000000001</v>
      </c>
      <c r="F78" s="64">
        <f>E78*C78/1000</f>
        <v>16.062144</v>
      </c>
      <c r="G78" s="54">
        <v>26.95</v>
      </c>
      <c r="H78" s="52">
        <f t="shared" ref="H78:H82" si="55">G78*C78/1000</f>
        <v>10.470075</v>
      </c>
      <c r="I78" s="51"/>
      <c r="J78" s="52">
        <f t="shared" si="33"/>
        <v>0</v>
      </c>
      <c r="K78" s="51">
        <v>26.95</v>
      </c>
      <c r="L78" s="52">
        <f t="shared" si="34"/>
        <v>10.470075</v>
      </c>
      <c r="M78" s="51">
        <v>82.05</v>
      </c>
      <c r="N78" s="52">
        <f t="shared" si="44"/>
        <v>31.876424999999998</v>
      </c>
      <c r="O78" s="51">
        <v>26.95</v>
      </c>
      <c r="P78" s="52">
        <f t="shared" si="45"/>
        <v>10.470075</v>
      </c>
      <c r="Q78" s="51"/>
      <c r="R78" s="52">
        <f t="shared" si="46"/>
        <v>0</v>
      </c>
      <c r="S78" s="51">
        <v>26.95</v>
      </c>
      <c r="T78" s="52">
        <f t="shared" si="47"/>
        <v>10.470075</v>
      </c>
      <c r="U78" s="51">
        <v>132.69</v>
      </c>
      <c r="V78" s="52">
        <f t="shared" si="48"/>
        <v>51.550065000000004</v>
      </c>
      <c r="W78" s="51">
        <v>26.95</v>
      </c>
      <c r="X78" s="52">
        <f t="shared" si="49"/>
        <v>10.470075</v>
      </c>
      <c r="Y78" s="51">
        <v>26.95</v>
      </c>
      <c r="Z78" s="52">
        <f t="shared" si="35"/>
        <v>10.470075</v>
      </c>
      <c r="AA78" s="51">
        <v>26.95</v>
      </c>
      <c r="AB78" s="52">
        <f t="shared" si="36"/>
        <v>10.470075</v>
      </c>
      <c r="AC78" s="51">
        <v>27.45</v>
      </c>
      <c r="AD78" s="52">
        <f t="shared" si="37"/>
        <v>10.664324999999998</v>
      </c>
      <c r="AE78" s="51">
        <v>26.95</v>
      </c>
      <c r="AF78" s="52">
        <f t="shared" si="50"/>
        <v>10.470075</v>
      </c>
      <c r="AG78" s="51"/>
      <c r="AH78" s="52">
        <f>AG78*C78/1000</f>
        <v>0</v>
      </c>
      <c r="AI78" s="51">
        <v>26.95</v>
      </c>
      <c r="AJ78" s="52">
        <f t="shared" si="39"/>
        <v>10.470075</v>
      </c>
      <c r="AK78" s="51">
        <v>26.95</v>
      </c>
      <c r="AL78" s="52">
        <f t="shared" si="40"/>
        <v>10.470075</v>
      </c>
      <c r="AM78" s="51">
        <v>110.8</v>
      </c>
      <c r="AN78" s="52">
        <f t="shared" si="41"/>
        <v>43.045799999999993</v>
      </c>
      <c r="AO78" s="51">
        <v>26.95</v>
      </c>
      <c r="AP78" s="52">
        <f t="shared" si="42"/>
        <v>10.470075</v>
      </c>
      <c r="AQ78" s="51">
        <v>149.99</v>
      </c>
      <c r="AR78" s="52">
        <f t="shared" si="43"/>
        <v>58.271115000000002</v>
      </c>
      <c r="AS78" s="51">
        <v>27.45</v>
      </c>
    </row>
    <row r="79" spans="1:47" ht="18.75">
      <c r="A79" s="58">
        <v>17</v>
      </c>
      <c r="B79" s="70" t="s">
        <v>126</v>
      </c>
      <c r="C79" s="79">
        <v>202.26</v>
      </c>
      <c r="D79" s="79">
        <f t="shared" si="30"/>
        <v>104</v>
      </c>
      <c r="E79" s="61">
        <f t="shared" si="54"/>
        <v>5.2</v>
      </c>
      <c r="F79" s="64">
        <f>E79*C79/1000</f>
        <v>1.051752</v>
      </c>
      <c r="G79" s="54"/>
      <c r="H79" s="52">
        <f t="shared" si="55"/>
        <v>0</v>
      </c>
      <c r="I79" s="51"/>
      <c r="J79" s="52">
        <f t="shared" si="33"/>
        <v>0</v>
      </c>
      <c r="K79" s="51"/>
      <c r="L79" s="52">
        <f t="shared" si="34"/>
        <v>0</v>
      </c>
      <c r="M79" s="51"/>
      <c r="N79" s="52">
        <f t="shared" si="44"/>
        <v>0</v>
      </c>
      <c r="O79" s="51"/>
      <c r="P79" s="52">
        <f t="shared" si="45"/>
        <v>0</v>
      </c>
      <c r="Q79" s="51"/>
      <c r="R79" s="52">
        <f t="shared" si="46"/>
        <v>0</v>
      </c>
      <c r="S79" s="51">
        <v>104</v>
      </c>
      <c r="T79" s="52">
        <f t="shared" si="47"/>
        <v>21.035040000000002</v>
      </c>
      <c r="U79" s="51"/>
      <c r="V79" s="52">
        <f t="shared" si="48"/>
        <v>0</v>
      </c>
      <c r="W79" s="51"/>
      <c r="X79" s="52">
        <f t="shared" si="49"/>
        <v>0</v>
      </c>
      <c r="Y79" s="51"/>
      <c r="Z79" s="52">
        <f t="shared" si="35"/>
        <v>0</v>
      </c>
      <c r="AA79" s="51"/>
      <c r="AB79" s="52">
        <f t="shared" si="36"/>
        <v>0</v>
      </c>
      <c r="AC79" s="51"/>
      <c r="AD79" s="52">
        <f t="shared" si="37"/>
        <v>0</v>
      </c>
      <c r="AE79" s="51"/>
      <c r="AF79" s="52">
        <f t="shared" si="50"/>
        <v>0</v>
      </c>
      <c r="AG79" s="51"/>
      <c r="AH79" s="52">
        <f t="shared" ref="AH79:AH114" si="56">AG79*C79/1000</f>
        <v>0</v>
      </c>
      <c r="AI79" s="51"/>
      <c r="AJ79" s="52">
        <f t="shared" si="39"/>
        <v>0</v>
      </c>
      <c r="AK79" s="51"/>
      <c r="AL79" s="52">
        <f t="shared" si="40"/>
        <v>0</v>
      </c>
      <c r="AM79" s="51"/>
      <c r="AN79" s="52">
        <f t="shared" si="41"/>
        <v>0</v>
      </c>
      <c r="AO79" s="51"/>
      <c r="AP79" s="52">
        <f t="shared" si="42"/>
        <v>0</v>
      </c>
      <c r="AQ79" s="51"/>
      <c r="AR79" s="52">
        <f t="shared" si="43"/>
        <v>0</v>
      </c>
      <c r="AS79" s="51"/>
    </row>
    <row r="80" spans="1:47" ht="18.75">
      <c r="A80" s="58">
        <v>18</v>
      </c>
      <c r="B80" s="70" t="s">
        <v>244</v>
      </c>
      <c r="C80" s="79">
        <v>328.9</v>
      </c>
      <c r="D80" s="79">
        <f t="shared" si="30"/>
        <v>0</v>
      </c>
      <c r="E80" s="61">
        <f t="shared" si="54"/>
        <v>0</v>
      </c>
      <c r="F80" s="64">
        <f>E80*C80/1000</f>
        <v>0</v>
      </c>
      <c r="G80" s="54"/>
      <c r="H80" s="52">
        <f t="shared" si="55"/>
        <v>0</v>
      </c>
      <c r="I80" s="51"/>
      <c r="J80" s="52">
        <f t="shared" si="33"/>
        <v>0</v>
      </c>
      <c r="K80" s="51"/>
      <c r="L80" s="52">
        <f t="shared" si="34"/>
        <v>0</v>
      </c>
      <c r="M80" s="51"/>
      <c r="N80" s="52">
        <f t="shared" si="44"/>
        <v>0</v>
      </c>
      <c r="O80" s="51"/>
      <c r="P80" s="52">
        <f t="shared" si="45"/>
        <v>0</v>
      </c>
      <c r="Q80" s="51"/>
      <c r="R80" s="52">
        <f t="shared" si="46"/>
        <v>0</v>
      </c>
      <c r="S80" s="51"/>
      <c r="T80" s="52">
        <f t="shared" si="47"/>
        <v>0</v>
      </c>
      <c r="U80" s="51"/>
      <c r="V80" s="52">
        <f t="shared" si="48"/>
        <v>0</v>
      </c>
      <c r="W80" s="51"/>
      <c r="X80" s="52">
        <f t="shared" si="49"/>
        <v>0</v>
      </c>
      <c r="Y80" s="51"/>
      <c r="Z80" s="52">
        <f t="shared" si="35"/>
        <v>0</v>
      </c>
      <c r="AA80" s="51"/>
      <c r="AB80" s="52">
        <f t="shared" si="36"/>
        <v>0</v>
      </c>
      <c r="AC80" s="51"/>
      <c r="AD80" s="52">
        <f t="shared" si="37"/>
        <v>0</v>
      </c>
      <c r="AE80" s="51"/>
      <c r="AF80" s="52">
        <f t="shared" si="50"/>
        <v>0</v>
      </c>
      <c r="AG80" s="51"/>
      <c r="AH80" s="52">
        <f t="shared" si="56"/>
        <v>0</v>
      </c>
      <c r="AI80" s="51"/>
      <c r="AJ80" s="52">
        <f t="shared" si="39"/>
        <v>0</v>
      </c>
      <c r="AK80" s="51"/>
      <c r="AL80" s="52">
        <f t="shared" si="40"/>
        <v>0</v>
      </c>
      <c r="AM80" s="51"/>
      <c r="AN80" s="52">
        <f t="shared" si="41"/>
        <v>0</v>
      </c>
      <c r="AO80" s="51"/>
      <c r="AP80" s="52">
        <f t="shared" si="42"/>
        <v>0</v>
      </c>
      <c r="AQ80" s="51"/>
      <c r="AR80" s="52">
        <f t="shared" si="43"/>
        <v>0</v>
      </c>
      <c r="AS80" s="51"/>
    </row>
    <row r="81" spans="1:47" ht="18.75">
      <c r="A81" s="58">
        <v>19</v>
      </c>
      <c r="B81" s="70" t="s">
        <v>223</v>
      </c>
      <c r="C81" s="79">
        <v>191.27</v>
      </c>
      <c r="D81" s="79">
        <f t="shared" si="30"/>
        <v>511.53999999999996</v>
      </c>
      <c r="E81" s="61">
        <f t="shared" si="54"/>
        <v>25.576999999999998</v>
      </c>
      <c r="F81" s="64">
        <f>E81*C81/1000</f>
        <v>4.8921127900000005</v>
      </c>
      <c r="G81" s="54"/>
      <c r="H81" s="52">
        <f t="shared" si="55"/>
        <v>0</v>
      </c>
      <c r="I81" s="51">
        <v>47.5</v>
      </c>
      <c r="J81" s="52">
        <f t="shared" si="33"/>
        <v>9.085325000000001</v>
      </c>
      <c r="K81" s="51"/>
      <c r="L81" s="52">
        <f t="shared" si="34"/>
        <v>0</v>
      </c>
      <c r="M81" s="51"/>
      <c r="N81" s="52">
        <f t="shared" si="44"/>
        <v>0</v>
      </c>
      <c r="O81" s="51">
        <v>183.6</v>
      </c>
      <c r="P81" s="52">
        <f t="shared" si="45"/>
        <v>35.117171999999997</v>
      </c>
      <c r="Q81" s="51"/>
      <c r="R81" s="52">
        <f t="shared" si="46"/>
        <v>0</v>
      </c>
      <c r="S81" s="51"/>
      <c r="T81" s="52">
        <f t="shared" si="47"/>
        <v>0</v>
      </c>
      <c r="U81" s="51"/>
      <c r="V81" s="52">
        <f t="shared" si="48"/>
        <v>0</v>
      </c>
      <c r="W81" s="51"/>
      <c r="X81" s="52">
        <f t="shared" si="49"/>
        <v>0</v>
      </c>
      <c r="Y81" s="51">
        <v>96.84</v>
      </c>
      <c r="Z81" s="52">
        <f t="shared" si="35"/>
        <v>18.522586800000003</v>
      </c>
      <c r="AA81" s="51"/>
      <c r="AB81" s="52">
        <f t="shared" si="36"/>
        <v>0</v>
      </c>
      <c r="AC81" s="51"/>
      <c r="AD81" s="52">
        <f t="shared" si="37"/>
        <v>0</v>
      </c>
      <c r="AE81" s="51">
        <v>183.6</v>
      </c>
      <c r="AF81" s="52">
        <f t="shared" si="50"/>
        <v>35.117171999999997</v>
      </c>
      <c r="AG81" s="51"/>
      <c r="AH81" s="52">
        <f t="shared" si="56"/>
        <v>0</v>
      </c>
      <c r="AI81" s="51"/>
      <c r="AJ81" s="52">
        <f t="shared" si="39"/>
        <v>0</v>
      </c>
      <c r="AK81" s="51"/>
      <c r="AL81" s="52">
        <f t="shared" si="40"/>
        <v>0</v>
      </c>
      <c r="AM81" s="51"/>
      <c r="AN81" s="52">
        <f t="shared" si="41"/>
        <v>0</v>
      </c>
      <c r="AO81" s="51"/>
      <c r="AP81" s="52">
        <f t="shared" si="42"/>
        <v>0</v>
      </c>
      <c r="AQ81" s="51"/>
      <c r="AR81" s="52">
        <f t="shared" si="43"/>
        <v>0</v>
      </c>
      <c r="AS81" s="51"/>
    </row>
    <row r="82" spans="1:47" ht="18.75">
      <c r="A82" s="58">
        <v>20</v>
      </c>
      <c r="B82" s="70" t="s">
        <v>69</v>
      </c>
      <c r="C82" s="79">
        <v>54.32</v>
      </c>
      <c r="D82" s="79">
        <f t="shared" si="30"/>
        <v>152.5</v>
      </c>
      <c r="E82" s="61">
        <f t="shared" si="54"/>
        <v>7.625</v>
      </c>
      <c r="F82" s="61">
        <f t="shared" ref="F82:F102" si="57">E82*C82/1000</f>
        <v>0.41419</v>
      </c>
      <c r="G82" s="51"/>
      <c r="H82" s="52">
        <f t="shared" si="55"/>
        <v>0</v>
      </c>
      <c r="I82" s="51">
        <v>36</v>
      </c>
      <c r="J82" s="52">
        <f t="shared" si="33"/>
        <v>1.9555199999999999</v>
      </c>
      <c r="K82" s="51"/>
      <c r="L82" s="52">
        <f t="shared" si="34"/>
        <v>0</v>
      </c>
      <c r="M82" s="51">
        <v>10</v>
      </c>
      <c r="N82" s="52">
        <f t="shared" si="44"/>
        <v>0.54320000000000002</v>
      </c>
      <c r="O82" s="51"/>
      <c r="P82" s="52">
        <f t="shared" si="45"/>
        <v>0</v>
      </c>
      <c r="Q82" s="51"/>
      <c r="R82" s="52">
        <f t="shared" si="46"/>
        <v>0</v>
      </c>
      <c r="S82" s="51"/>
      <c r="T82" s="52">
        <f t="shared" si="47"/>
        <v>0</v>
      </c>
      <c r="U82" s="51"/>
      <c r="V82" s="52">
        <f t="shared" si="48"/>
        <v>0</v>
      </c>
      <c r="W82" s="51"/>
      <c r="X82" s="52">
        <f t="shared" si="49"/>
        <v>0</v>
      </c>
      <c r="Y82" s="51">
        <v>41</v>
      </c>
      <c r="Z82" s="52">
        <f t="shared" si="35"/>
        <v>2.2271199999999998</v>
      </c>
      <c r="AA82" s="51"/>
      <c r="AB82" s="52">
        <f t="shared" si="36"/>
        <v>0</v>
      </c>
      <c r="AC82" s="51"/>
      <c r="AD82" s="52">
        <f t="shared" si="37"/>
        <v>0</v>
      </c>
      <c r="AE82" s="51"/>
      <c r="AF82" s="52">
        <f t="shared" si="50"/>
        <v>0</v>
      </c>
      <c r="AG82" s="51">
        <v>9</v>
      </c>
      <c r="AH82" s="52">
        <f t="shared" si="56"/>
        <v>0.48887999999999998</v>
      </c>
      <c r="AI82" s="51">
        <v>23</v>
      </c>
      <c r="AJ82" s="52">
        <f t="shared" si="39"/>
        <v>1.2493599999999998</v>
      </c>
      <c r="AK82" s="51"/>
      <c r="AL82" s="52">
        <f t="shared" si="40"/>
        <v>0</v>
      </c>
      <c r="AM82" s="51"/>
      <c r="AN82" s="52">
        <f t="shared" si="41"/>
        <v>0</v>
      </c>
      <c r="AO82" s="51">
        <v>33.5</v>
      </c>
      <c r="AP82" s="52">
        <f t="shared" si="42"/>
        <v>1.81972</v>
      </c>
      <c r="AQ82" s="51"/>
      <c r="AR82" s="52">
        <f t="shared" si="43"/>
        <v>0</v>
      </c>
      <c r="AS82" s="51"/>
    </row>
    <row r="83" spans="1:47" ht="18.75">
      <c r="A83" s="58">
        <v>21</v>
      </c>
      <c r="B83" s="70" t="s">
        <v>70</v>
      </c>
      <c r="C83" s="79">
        <v>556.75</v>
      </c>
      <c r="D83" s="79">
        <f t="shared" si="30"/>
        <v>157.22</v>
      </c>
      <c r="E83" s="61">
        <f t="shared" si="54"/>
        <v>7.8609999999999998</v>
      </c>
      <c r="F83" s="61">
        <f t="shared" si="57"/>
        <v>4.3766117500000004</v>
      </c>
      <c r="G83" s="51"/>
      <c r="H83" s="52">
        <v>0</v>
      </c>
      <c r="I83" s="51">
        <v>12</v>
      </c>
      <c r="J83" s="52">
        <f t="shared" si="33"/>
        <v>6.681</v>
      </c>
      <c r="K83" s="51">
        <v>11</v>
      </c>
      <c r="L83" s="52">
        <f t="shared" si="34"/>
        <v>6.12425</v>
      </c>
      <c r="M83" s="51">
        <v>6</v>
      </c>
      <c r="N83" s="52">
        <f t="shared" si="44"/>
        <v>3.3405</v>
      </c>
      <c r="O83" s="51">
        <v>8</v>
      </c>
      <c r="P83" s="52">
        <f t="shared" si="45"/>
        <v>4.4539999999999997</v>
      </c>
      <c r="Q83" s="51">
        <v>8</v>
      </c>
      <c r="R83" s="52">
        <f t="shared" si="46"/>
        <v>4.4539999999999997</v>
      </c>
      <c r="S83" s="51">
        <v>6.62</v>
      </c>
      <c r="T83" s="52">
        <f t="shared" si="47"/>
        <v>3.6856849999999999</v>
      </c>
      <c r="U83" s="51">
        <v>5</v>
      </c>
      <c r="V83" s="52">
        <f t="shared" si="48"/>
        <v>2.7837499999999999</v>
      </c>
      <c r="W83" s="51">
        <v>6</v>
      </c>
      <c r="X83" s="52">
        <f t="shared" si="49"/>
        <v>3.3405</v>
      </c>
      <c r="Y83" s="51">
        <v>17</v>
      </c>
      <c r="Z83" s="52">
        <f t="shared" si="35"/>
        <v>9.4647500000000004</v>
      </c>
      <c r="AA83" s="51"/>
      <c r="AB83" s="52">
        <f t="shared" si="36"/>
        <v>0</v>
      </c>
      <c r="AC83" s="51">
        <v>6</v>
      </c>
      <c r="AD83" s="52">
        <f t="shared" si="37"/>
        <v>3.3405</v>
      </c>
      <c r="AE83" s="51">
        <v>8</v>
      </c>
      <c r="AF83" s="52">
        <f t="shared" si="50"/>
        <v>4.4539999999999997</v>
      </c>
      <c r="AG83" s="51">
        <v>11</v>
      </c>
      <c r="AH83" s="52">
        <f t="shared" si="56"/>
        <v>6.12425</v>
      </c>
      <c r="AI83" s="51">
        <v>9.6</v>
      </c>
      <c r="AJ83" s="52">
        <f t="shared" si="39"/>
        <v>5.3448000000000002</v>
      </c>
      <c r="AK83" s="51">
        <v>6</v>
      </c>
      <c r="AL83" s="52">
        <f t="shared" si="40"/>
        <v>3.3405</v>
      </c>
      <c r="AM83" s="51">
        <v>6</v>
      </c>
      <c r="AN83" s="52">
        <f t="shared" si="41"/>
        <v>3.3405</v>
      </c>
      <c r="AO83" s="51">
        <v>17</v>
      </c>
      <c r="AP83" s="52">
        <f t="shared" si="42"/>
        <v>9.4647500000000004</v>
      </c>
      <c r="AQ83" s="51">
        <v>8</v>
      </c>
      <c r="AR83" s="52">
        <f t="shared" si="43"/>
        <v>4.4539999999999997</v>
      </c>
      <c r="AS83" s="51">
        <v>6</v>
      </c>
    </row>
    <row r="84" spans="1:47" ht="18.75">
      <c r="A84" s="58">
        <v>22</v>
      </c>
      <c r="B84" s="70" t="s">
        <v>71</v>
      </c>
      <c r="C84" s="79">
        <v>143.91999999999999</v>
      </c>
      <c r="D84" s="79">
        <f t="shared" si="30"/>
        <v>171.24</v>
      </c>
      <c r="E84" s="61">
        <f t="shared" si="54"/>
        <v>8.5620000000000012</v>
      </c>
      <c r="F84" s="61">
        <f t="shared" si="57"/>
        <v>1.23224304</v>
      </c>
      <c r="G84" s="53">
        <v>13.03</v>
      </c>
      <c r="H84" s="52">
        <f t="shared" ref="H84:H86" si="58">G84*C84/1000</f>
        <v>1.8752775999999998</v>
      </c>
      <c r="I84" s="51"/>
      <c r="J84" s="52">
        <f t="shared" si="33"/>
        <v>0</v>
      </c>
      <c r="K84" s="51">
        <v>13.03</v>
      </c>
      <c r="L84" s="52">
        <f t="shared" si="34"/>
        <v>1.8752775999999998</v>
      </c>
      <c r="M84" s="51"/>
      <c r="N84" s="52">
        <f t="shared" si="44"/>
        <v>0</v>
      </c>
      <c r="O84" s="51"/>
      <c r="P84" s="52">
        <f t="shared" si="45"/>
        <v>0</v>
      </c>
      <c r="Q84" s="51"/>
      <c r="R84" s="52">
        <f t="shared" si="46"/>
        <v>0</v>
      </c>
      <c r="S84" s="51">
        <v>21.91</v>
      </c>
      <c r="T84" s="52">
        <f t="shared" si="47"/>
        <v>3.1532871999999998</v>
      </c>
      <c r="U84" s="51">
        <v>13.03</v>
      </c>
      <c r="V84" s="52">
        <f t="shared" si="48"/>
        <v>1.8752775999999998</v>
      </c>
      <c r="W84" s="53">
        <v>6.52</v>
      </c>
      <c r="X84" s="52">
        <f t="shared" si="49"/>
        <v>0.93835839999999981</v>
      </c>
      <c r="Y84" s="51">
        <v>13.03</v>
      </c>
      <c r="Z84" s="52">
        <f t="shared" si="35"/>
        <v>1.8752775999999998</v>
      </c>
      <c r="AA84" s="51">
        <v>13.03</v>
      </c>
      <c r="AB84" s="52">
        <f t="shared" si="36"/>
        <v>1.8752775999999998</v>
      </c>
      <c r="AC84" s="51">
        <v>3.62</v>
      </c>
      <c r="AD84" s="52">
        <f t="shared" si="37"/>
        <v>0.52099040000000008</v>
      </c>
      <c r="AE84" s="51">
        <v>13.03</v>
      </c>
      <c r="AF84" s="52">
        <f t="shared" si="50"/>
        <v>1.8752775999999998</v>
      </c>
      <c r="AG84" s="51">
        <v>13.03</v>
      </c>
      <c r="AH84" s="52">
        <f t="shared" si="56"/>
        <v>1.8752775999999998</v>
      </c>
      <c r="AI84" s="51"/>
      <c r="AJ84" s="52">
        <f t="shared" si="39"/>
        <v>0</v>
      </c>
      <c r="AK84" s="51">
        <v>18.66</v>
      </c>
      <c r="AL84" s="52">
        <f t="shared" si="40"/>
        <v>2.6855471999999998</v>
      </c>
      <c r="AM84" s="51"/>
      <c r="AN84" s="52">
        <f t="shared" si="41"/>
        <v>0</v>
      </c>
      <c r="AO84" s="51">
        <v>13.03</v>
      </c>
      <c r="AP84" s="52">
        <f t="shared" si="42"/>
        <v>1.8752775999999998</v>
      </c>
      <c r="AQ84" s="51">
        <v>13.03</v>
      </c>
      <c r="AR84" s="52">
        <f t="shared" si="43"/>
        <v>1.8752775999999998</v>
      </c>
      <c r="AS84" s="51">
        <v>3.26</v>
      </c>
    </row>
    <row r="85" spans="1:47" ht="18.75">
      <c r="A85" s="58">
        <v>23</v>
      </c>
      <c r="B85" s="70" t="s">
        <v>181</v>
      </c>
      <c r="C85" s="79">
        <v>465.51</v>
      </c>
      <c r="D85" s="79">
        <v>23.89</v>
      </c>
      <c r="E85" s="61">
        <f t="shared" si="54"/>
        <v>1.1945000000000001</v>
      </c>
      <c r="F85" s="61">
        <f t="shared" si="57"/>
        <v>0.55605169499999996</v>
      </c>
      <c r="G85" s="53"/>
      <c r="H85" s="52">
        <f t="shared" si="58"/>
        <v>0</v>
      </c>
      <c r="I85" s="51"/>
      <c r="J85" s="52">
        <f t="shared" si="33"/>
        <v>0</v>
      </c>
      <c r="K85" s="51"/>
      <c r="L85" s="52">
        <f t="shared" si="34"/>
        <v>0</v>
      </c>
      <c r="M85" s="51"/>
      <c r="N85" s="52">
        <f t="shared" si="44"/>
        <v>0</v>
      </c>
      <c r="O85" s="51"/>
      <c r="P85" s="52">
        <f t="shared" si="45"/>
        <v>0</v>
      </c>
      <c r="Q85" s="51"/>
      <c r="R85" s="52">
        <f t="shared" si="46"/>
        <v>0</v>
      </c>
      <c r="S85" s="51"/>
      <c r="T85" s="52">
        <f t="shared" si="47"/>
        <v>0</v>
      </c>
      <c r="U85" s="51"/>
      <c r="V85" s="52">
        <f t="shared" si="48"/>
        <v>0</v>
      </c>
      <c r="W85" s="53">
        <v>23.89</v>
      </c>
      <c r="X85" s="52">
        <f t="shared" si="49"/>
        <v>11.1210339</v>
      </c>
      <c r="Y85" s="51"/>
      <c r="Z85" s="52">
        <f t="shared" si="35"/>
        <v>0</v>
      </c>
      <c r="AA85" s="51"/>
      <c r="AB85" s="52">
        <f t="shared" si="36"/>
        <v>0</v>
      </c>
      <c r="AC85" s="51"/>
      <c r="AD85" s="52">
        <f t="shared" si="37"/>
        <v>0</v>
      </c>
      <c r="AE85" s="51">
        <v>12.37</v>
      </c>
      <c r="AF85" s="52">
        <v>0</v>
      </c>
      <c r="AG85" s="51"/>
      <c r="AH85" s="52">
        <f t="shared" si="56"/>
        <v>0</v>
      </c>
      <c r="AI85" s="51"/>
      <c r="AJ85" s="52">
        <f t="shared" si="39"/>
        <v>0</v>
      </c>
      <c r="AK85" s="51"/>
      <c r="AL85" s="52">
        <f t="shared" si="40"/>
        <v>0</v>
      </c>
      <c r="AM85" s="51"/>
      <c r="AN85" s="52">
        <f t="shared" si="41"/>
        <v>0</v>
      </c>
      <c r="AO85" s="51"/>
      <c r="AP85" s="52">
        <f t="shared" si="42"/>
        <v>0</v>
      </c>
      <c r="AQ85" s="51"/>
      <c r="AR85" s="52">
        <f t="shared" si="43"/>
        <v>0</v>
      </c>
      <c r="AS85" s="51"/>
    </row>
    <row r="86" spans="1:47" ht="18.75">
      <c r="A86" s="58">
        <v>24</v>
      </c>
      <c r="B86" s="70" t="s">
        <v>127</v>
      </c>
      <c r="C86" s="79">
        <v>35.61</v>
      </c>
      <c r="D86" s="79">
        <f t="shared" ref="D86:D95" si="59">SUM(G86+I86+K86+M86+O86+Q86+S86+U86+W86+Y86+AA86+AC86+AE86+AG86+AI86+AK86+AM86+AO86+AQ86+AS86)</f>
        <v>72</v>
      </c>
      <c r="E86" s="61">
        <f t="shared" si="54"/>
        <v>3.6</v>
      </c>
      <c r="F86" s="61">
        <f t="shared" si="57"/>
        <v>0.128196</v>
      </c>
      <c r="G86" s="53"/>
      <c r="H86" s="52">
        <f t="shared" si="58"/>
        <v>0</v>
      </c>
      <c r="I86" s="51"/>
      <c r="J86" s="52">
        <f t="shared" si="33"/>
        <v>0</v>
      </c>
      <c r="K86" s="51"/>
      <c r="L86" s="52">
        <f t="shared" si="34"/>
        <v>0</v>
      </c>
      <c r="M86" s="51"/>
      <c r="N86" s="52">
        <f t="shared" si="44"/>
        <v>0</v>
      </c>
      <c r="O86" s="51">
        <v>24</v>
      </c>
      <c r="P86" s="52">
        <f t="shared" si="45"/>
        <v>0.85463999999999996</v>
      </c>
      <c r="Q86" s="51"/>
      <c r="R86" s="52">
        <f t="shared" si="46"/>
        <v>0</v>
      </c>
      <c r="S86" s="51"/>
      <c r="T86" s="52">
        <f t="shared" si="47"/>
        <v>0</v>
      </c>
      <c r="U86" s="51"/>
      <c r="V86" s="52">
        <f t="shared" si="48"/>
        <v>0</v>
      </c>
      <c r="W86" s="53">
        <v>24</v>
      </c>
      <c r="X86" s="52">
        <f t="shared" si="49"/>
        <v>0.85463999999999996</v>
      </c>
      <c r="Y86" s="51"/>
      <c r="Z86" s="52">
        <f t="shared" si="35"/>
        <v>0</v>
      </c>
      <c r="AA86" s="51"/>
      <c r="AB86" s="52">
        <f t="shared" si="36"/>
        <v>0</v>
      </c>
      <c r="AC86" s="51"/>
      <c r="AD86" s="52">
        <f t="shared" si="37"/>
        <v>0</v>
      </c>
      <c r="AE86" s="51"/>
      <c r="AF86" s="52">
        <v>0</v>
      </c>
      <c r="AG86" s="51"/>
      <c r="AH86" s="52">
        <f t="shared" si="56"/>
        <v>0</v>
      </c>
      <c r="AI86" s="51">
        <v>24</v>
      </c>
      <c r="AJ86" s="52">
        <f t="shared" si="39"/>
        <v>0.85463999999999996</v>
      </c>
      <c r="AK86" s="51"/>
      <c r="AL86" s="52">
        <f t="shared" si="40"/>
        <v>0</v>
      </c>
      <c r="AM86" s="51"/>
      <c r="AN86" s="52">
        <f t="shared" si="41"/>
        <v>0</v>
      </c>
      <c r="AO86" s="51"/>
      <c r="AP86" s="52">
        <f t="shared" si="42"/>
        <v>0</v>
      </c>
      <c r="AQ86" s="51"/>
      <c r="AR86" s="52">
        <f t="shared" si="43"/>
        <v>0</v>
      </c>
      <c r="AS86" s="51"/>
      <c r="AU86">
        <f>SUM(Q86+S86+U86+W86+Y86+AA86+AC86+AE86+AG86+AI86+AK86+AM86+AO86+AQ86+AS86)*70/1000</f>
        <v>3.36</v>
      </c>
    </row>
    <row r="87" spans="1:47" ht="18.75">
      <c r="A87" s="58">
        <v>25</v>
      </c>
      <c r="B87" s="87" t="s">
        <v>72</v>
      </c>
      <c r="C87" s="79">
        <v>40.659999999999997</v>
      </c>
      <c r="D87" s="79">
        <f t="shared" si="59"/>
        <v>292</v>
      </c>
      <c r="E87" s="61">
        <f t="shared" si="54"/>
        <v>14.6</v>
      </c>
      <c r="F87" s="61">
        <f t="shared" si="57"/>
        <v>0.59363599999999994</v>
      </c>
      <c r="G87" s="53"/>
      <c r="H87" s="52">
        <f>G87*C87/1000</f>
        <v>0</v>
      </c>
      <c r="I87" s="53"/>
      <c r="J87" s="52">
        <f t="shared" si="33"/>
        <v>0</v>
      </c>
      <c r="K87" s="51"/>
      <c r="L87" s="52">
        <f t="shared" si="34"/>
        <v>0</v>
      </c>
      <c r="M87" s="51">
        <v>73</v>
      </c>
      <c r="N87" s="52">
        <f t="shared" si="44"/>
        <v>2.9681799999999998</v>
      </c>
      <c r="O87" s="53"/>
      <c r="P87" s="52">
        <f t="shared" si="45"/>
        <v>0</v>
      </c>
      <c r="Q87" s="53"/>
      <c r="R87" s="52">
        <f t="shared" si="46"/>
        <v>0</v>
      </c>
      <c r="S87" s="53"/>
      <c r="T87" s="52">
        <f t="shared" si="47"/>
        <v>0</v>
      </c>
      <c r="U87" s="53"/>
      <c r="V87" s="52">
        <f t="shared" si="48"/>
        <v>0</v>
      </c>
      <c r="W87" s="53">
        <v>73</v>
      </c>
      <c r="X87" s="52">
        <f t="shared" si="49"/>
        <v>2.9681799999999998</v>
      </c>
      <c r="Y87" s="53"/>
      <c r="Z87" s="52">
        <f t="shared" si="35"/>
        <v>0</v>
      </c>
      <c r="AA87" s="53"/>
      <c r="AB87" s="52">
        <f t="shared" si="36"/>
        <v>0</v>
      </c>
      <c r="AC87" s="53"/>
      <c r="AD87" s="52">
        <f t="shared" si="37"/>
        <v>0</v>
      </c>
      <c r="AE87" s="53"/>
      <c r="AF87" s="52">
        <f t="shared" ref="AF87:AF114" si="60">AE87*C87/1000</f>
        <v>0</v>
      </c>
      <c r="AG87" s="53">
        <v>73</v>
      </c>
      <c r="AH87" s="52">
        <f t="shared" si="56"/>
        <v>2.9681799999999998</v>
      </c>
      <c r="AI87" s="53"/>
      <c r="AJ87" s="52">
        <f t="shared" si="39"/>
        <v>0</v>
      </c>
      <c r="AK87" s="53">
        <v>73</v>
      </c>
      <c r="AL87" s="52">
        <f t="shared" si="40"/>
        <v>2.9681799999999998</v>
      </c>
      <c r="AM87" s="53"/>
      <c r="AN87" s="52">
        <f t="shared" si="41"/>
        <v>0</v>
      </c>
      <c r="AO87" s="53"/>
      <c r="AP87" s="52">
        <f t="shared" si="42"/>
        <v>0</v>
      </c>
      <c r="AQ87" s="51"/>
      <c r="AR87" s="52">
        <f t="shared" si="43"/>
        <v>0</v>
      </c>
      <c r="AS87" s="51"/>
      <c r="AU87" s="89">
        <f t="shared" ref="AU87:AU103" si="61">SUM(Q87+S87+U87+W87+Y87+AA87+AC87+AE87+AG87+AI87+AK87+AM87+AO87+AQ87+AS87)*70/1000</f>
        <v>15.33</v>
      </c>
    </row>
    <row r="88" spans="1:47" ht="18.75">
      <c r="A88" s="58">
        <v>26</v>
      </c>
      <c r="B88" s="87" t="s">
        <v>179</v>
      </c>
      <c r="C88" s="79">
        <v>99</v>
      </c>
      <c r="D88" s="79">
        <f t="shared" si="59"/>
        <v>294.39999999999998</v>
      </c>
      <c r="E88" s="61">
        <f t="shared" si="54"/>
        <v>14.719999999999999</v>
      </c>
      <c r="F88" s="61">
        <f t="shared" si="57"/>
        <v>1.4572799999999999</v>
      </c>
      <c r="G88" s="53">
        <v>50.4</v>
      </c>
      <c r="H88" s="52">
        <f>G88*C88/1000</f>
        <v>4.9895999999999994</v>
      </c>
      <c r="I88" s="53"/>
      <c r="J88" s="52">
        <f t="shared" si="33"/>
        <v>0</v>
      </c>
      <c r="K88" s="51"/>
      <c r="L88" s="52">
        <f t="shared" si="34"/>
        <v>0</v>
      </c>
      <c r="M88" s="51"/>
      <c r="N88" s="52">
        <f t="shared" si="44"/>
        <v>0</v>
      </c>
      <c r="O88" s="53">
        <v>60</v>
      </c>
      <c r="P88" s="52">
        <f t="shared" si="45"/>
        <v>5.94</v>
      </c>
      <c r="Q88" s="53"/>
      <c r="R88" s="52">
        <f t="shared" si="46"/>
        <v>0</v>
      </c>
      <c r="S88" s="53"/>
      <c r="T88" s="52">
        <f t="shared" si="47"/>
        <v>0</v>
      </c>
      <c r="U88" s="53"/>
      <c r="V88" s="52">
        <f t="shared" si="48"/>
        <v>0</v>
      </c>
      <c r="W88" s="53"/>
      <c r="X88" s="52">
        <f t="shared" si="49"/>
        <v>0</v>
      </c>
      <c r="Y88" s="53"/>
      <c r="Z88" s="52">
        <f t="shared" si="35"/>
        <v>0</v>
      </c>
      <c r="AA88" s="53">
        <v>64</v>
      </c>
      <c r="AB88" s="52">
        <f t="shared" si="36"/>
        <v>6.3360000000000003</v>
      </c>
      <c r="AC88" s="53"/>
      <c r="AD88" s="52">
        <f t="shared" si="37"/>
        <v>0</v>
      </c>
      <c r="AE88" s="53">
        <v>60</v>
      </c>
      <c r="AF88" s="52">
        <f t="shared" si="60"/>
        <v>5.94</v>
      </c>
      <c r="AG88" s="53"/>
      <c r="AH88" s="52">
        <f t="shared" si="56"/>
        <v>0</v>
      </c>
      <c r="AI88" s="53"/>
      <c r="AJ88" s="52">
        <f t="shared" si="39"/>
        <v>0</v>
      </c>
      <c r="AK88" s="53"/>
      <c r="AL88" s="52">
        <f t="shared" si="40"/>
        <v>0</v>
      </c>
      <c r="AM88" s="53"/>
      <c r="AN88" s="52">
        <f t="shared" si="41"/>
        <v>0</v>
      </c>
      <c r="AO88" s="53"/>
      <c r="AP88" s="52">
        <f t="shared" si="42"/>
        <v>0</v>
      </c>
      <c r="AQ88" s="51">
        <v>60</v>
      </c>
      <c r="AR88" s="52">
        <f t="shared" si="43"/>
        <v>5.94</v>
      </c>
      <c r="AS88" s="51"/>
      <c r="AU88">
        <f t="shared" si="61"/>
        <v>12.88</v>
      </c>
    </row>
    <row r="89" spans="1:47" ht="18.75">
      <c r="A89" s="58">
        <v>27</v>
      </c>
      <c r="B89" s="70" t="s">
        <v>73</v>
      </c>
      <c r="C89" s="79">
        <v>93.3</v>
      </c>
      <c r="D89" s="79">
        <f t="shared" si="59"/>
        <v>40</v>
      </c>
      <c r="E89" s="61">
        <f t="shared" si="54"/>
        <v>2</v>
      </c>
      <c r="F89" s="61">
        <f t="shared" si="57"/>
        <v>0.18659999999999999</v>
      </c>
      <c r="G89" s="53"/>
      <c r="H89" s="52">
        <f t="shared" ref="H89:H100" si="62">G89*C89/1000</f>
        <v>0</v>
      </c>
      <c r="I89" s="53"/>
      <c r="J89" s="52">
        <f t="shared" si="33"/>
        <v>0</v>
      </c>
      <c r="K89" s="51"/>
      <c r="L89" s="52">
        <f t="shared" si="34"/>
        <v>0</v>
      </c>
      <c r="M89" s="51"/>
      <c r="N89" s="52">
        <f t="shared" si="44"/>
        <v>0</v>
      </c>
      <c r="O89" s="53"/>
      <c r="P89" s="52">
        <f t="shared" si="45"/>
        <v>0</v>
      </c>
      <c r="Q89" s="53">
        <v>15</v>
      </c>
      <c r="R89" s="52">
        <f t="shared" si="46"/>
        <v>1.3995</v>
      </c>
      <c r="S89" s="53"/>
      <c r="T89" s="52">
        <f t="shared" si="47"/>
        <v>0</v>
      </c>
      <c r="U89" s="53"/>
      <c r="V89" s="52">
        <f t="shared" si="48"/>
        <v>0</v>
      </c>
      <c r="W89" s="53"/>
      <c r="X89" s="52">
        <f t="shared" si="49"/>
        <v>0</v>
      </c>
      <c r="Y89" s="53"/>
      <c r="Z89" s="52">
        <f t="shared" si="35"/>
        <v>0</v>
      </c>
      <c r="AA89" s="53">
        <v>5</v>
      </c>
      <c r="AB89" s="52">
        <f t="shared" si="36"/>
        <v>0.46650000000000003</v>
      </c>
      <c r="AC89" s="53"/>
      <c r="AD89" s="52">
        <f t="shared" si="37"/>
        <v>0</v>
      </c>
      <c r="AE89" s="53"/>
      <c r="AF89" s="52">
        <f t="shared" si="60"/>
        <v>0</v>
      </c>
      <c r="AG89" s="53"/>
      <c r="AH89" s="52">
        <f t="shared" si="56"/>
        <v>0</v>
      </c>
      <c r="AI89" s="53"/>
      <c r="AJ89" s="52">
        <f t="shared" si="39"/>
        <v>0</v>
      </c>
      <c r="AK89" s="53"/>
      <c r="AL89" s="52">
        <f t="shared" si="40"/>
        <v>0</v>
      </c>
      <c r="AM89" s="53">
        <v>15</v>
      </c>
      <c r="AN89" s="52">
        <f t="shared" si="41"/>
        <v>1.3995</v>
      </c>
      <c r="AO89" s="53"/>
      <c r="AP89" s="52">
        <f t="shared" si="42"/>
        <v>0</v>
      </c>
      <c r="AQ89" s="51">
        <v>5</v>
      </c>
      <c r="AR89" s="52">
        <f t="shared" si="43"/>
        <v>0.46650000000000003</v>
      </c>
      <c r="AS89" s="51"/>
      <c r="AU89">
        <f t="shared" si="61"/>
        <v>2.8</v>
      </c>
    </row>
    <row r="90" spans="1:47" ht="18.75">
      <c r="A90" s="58">
        <v>28</v>
      </c>
      <c r="B90" s="70" t="s">
        <v>251</v>
      </c>
      <c r="C90" s="79">
        <v>37.43</v>
      </c>
      <c r="D90" s="79">
        <f t="shared" si="59"/>
        <v>7.6</v>
      </c>
      <c r="E90" s="61">
        <f t="shared" si="54"/>
        <v>0.38</v>
      </c>
      <c r="F90" s="61">
        <f t="shared" si="57"/>
        <v>1.4223400000000001E-2</v>
      </c>
      <c r="G90" s="53"/>
      <c r="H90" s="52">
        <f t="shared" si="62"/>
        <v>0</v>
      </c>
      <c r="I90" s="53"/>
      <c r="J90" s="52">
        <f t="shared" si="33"/>
        <v>0</v>
      </c>
      <c r="K90" s="51"/>
      <c r="L90" s="52">
        <f t="shared" si="34"/>
        <v>0</v>
      </c>
      <c r="M90" s="51">
        <v>3.8</v>
      </c>
      <c r="N90" s="52">
        <f t="shared" si="44"/>
        <v>0.14223399999999997</v>
      </c>
      <c r="O90" s="53"/>
      <c r="P90" s="52">
        <f t="shared" si="45"/>
        <v>0</v>
      </c>
      <c r="Q90" s="53"/>
      <c r="R90" s="52">
        <f t="shared" si="46"/>
        <v>0</v>
      </c>
      <c r="S90" s="53"/>
      <c r="T90" s="52">
        <f t="shared" si="47"/>
        <v>0</v>
      </c>
      <c r="U90" s="53"/>
      <c r="V90" s="52">
        <f t="shared" si="48"/>
        <v>0</v>
      </c>
      <c r="W90" s="53"/>
      <c r="X90" s="52">
        <f t="shared" si="49"/>
        <v>0</v>
      </c>
      <c r="Y90" s="53"/>
      <c r="Z90" s="52">
        <f t="shared" si="35"/>
        <v>0</v>
      </c>
      <c r="AA90" s="53"/>
      <c r="AB90" s="52">
        <f t="shared" si="36"/>
        <v>0</v>
      </c>
      <c r="AC90" s="53"/>
      <c r="AD90" s="52">
        <f t="shared" si="37"/>
        <v>0</v>
      </c>
      <c r="AE90" s="53"/>
      <c r="AF90" s="52">
        <f t="shared" si="60"/>
        <v>0</v>
      </c>
      <c r="AG90" s="53"/>
      <c r="AH90" s="52">
        <f t="shared" si="56"/>
        <v>0</v>
      </c>
      <c r="AI90" s="53"/>
      <c r="AJ90" s="52">
        <f t="shared" si="39"/>
        <v>0</v>
      </c>
      <c r="AK90" s="53">
        <v>3.8</v>
      </c>
      <c r="AL90" s="52">
        <f t="shared" si="40"/>
        <v>0.14223399999999997</v>
      </c>
      <c r="AM90" s="53"/>
      <c r="AN90" s="52">
        <f t="shared" si="41"/>
        <v>0</v>
      </c>
      <c r="AO90" s="53"/>
      <c r="AP90" s="52">
        <f t="shared" si="42"/>
        <v>0</v>
      </c>
      <c r="AQ90" s="51"/>
      <c r="AR90" s="52">
        <f t="shared" si="43"/>
        <v>0</v>
      </c>
      <c r="AS90" s="51"/>
      <c r="AU90">
        <f t="shared" si="61"/>
        <v>0.26600000000000001</v>
      </c>
    </row>
    <row r="91" spans="1:47" ht="18.75">
      <c r="A91" s="58">
        <v>29</v>
      </c>
      <c r="B91" s="70" t="s">
        <v>129</v>
      </c>
      <c r="C91" s="79">
        <v>21.17</v>
      </c>
      <c r="D91" s="79">
        <f t="shared" si="59"/>
        <v>48</v>
      </c>
      <c r="E91" s="61">
        <f t="shared" si="54"/>
        <v>2.4</v>
      </c>
      <c r="F91" s="61">
        <f t="shared" si="57"/>
        <v>5.0807999999999999E-2</v>
      </c>
      <c r="G91" s="53"/>
      <c r="H91" s="52">
        <f t="shared" si="62"/>
        <v>0</v>
      </c>
      <c r="I91" s="53"/>
      <c r="J91" s="52">
        <f t="shared" si="33"/>
        <v>0</v>
      </c>
      <c r="K91" s="51"/>
      <c r="L91" s="52">
        <f t="shared" si="34"/>
        <v>0</v>
      </c>
      <c r="M91" s="51"/>
      <c r="N91" s="52">
        <f t="shared" si="44"/>
        <v>0</v>
      </c>
      <c r="O91" s="53"/>
      <c r="P91" s="52">
        <f t="shared" si="45"/>
        <v>0</v>
      </c>
      <c r="Q91" s="53">
        <v>48</v>
      </c>
      <c r="R91" s="52">
        <f t="shared" si="46"/>
        <v>1.0161600000000002</v>
      </c>
      <c r="S91" s="53"/>
      <c r="T91" s="52">
        <f t="shared" si="47"/>
        <v>0</v>
      </c>
      <c r="U91" s="53"/>
      <c r="V91" s="52">
        <f t="shared" si="48"/>
        <v>0</v>
      </c>
      <c r="W91" s="53"/>
      <c r="X91" s="52">
        <f t="shared" si="49"/>
        <v>0</v>
      </c>
      <c r="Y91" s="53"/>
      <c r="Z91" s="52">
        <f t="shared" si="35"/>
        <v>0</v>
      </c>
      <c r="AA91" s="53"/>
      <c r="AB91" s="52">
        <f t="shared" si="36"/>
        <v>0</v>
      </c>
      <c r="AC91" s="53"/>
      <c r="AD91" s="52">
        <f t="shared" si="37"/>
        <v>0</v>
      </c>
      <c r="AE91" s="53"/>
      <c r="AF91" s="52">
        <f t="shared" si="60"/>
        <v>0</v>
      </c>
      <c r="AG91" s="53"/>
      <c r="AH91" s="52">
        <f t="shared" si="56"/>
        <v>0</v>
      </c>
      <c r="AI91" s="53"/>
      <c r="AJ91" s="52">
        <f t="shared" si="39"/>
        <v>0</v>
      </c>
      <c r="AK91" s="53"/>
      <c r="AL91" s="52">
        <f t="shared" si="40"/>
        <v>0</v>
      </c>
      <c r="AM91" s="53"/>
      <c r="AN91" s="52">
        <f t="shared" si="41"/>
        <v>0</v>
      </c>
      <c r="AO91" s="53"/>
      <c r="AP91" s="52">
        <f t="shared" si="42"/>
        <v>0</v>
      </c>
      <c r="AQ91" s="51"/>
      <c r="AR91" s="52">
        <f t="shared" si="43"/>
        <v>0</v>
      </c>
      <c r="AS91" s="51"/>
      <c r="AU91">
        <f t="shared" si="61"/>
        <v>3.36</v>
      </c>
    </row>
    <row r="92" spans="1:47" ht="18.75">
      <c r="A92" s="58">
        <v>30</v>
      </c>
      <c r="B92" s="70" t="s">
        <v>146</v>
      </c>
      <c r="C92" s="79">
        <v>59.98</v>
      </c>
      <c r="D92" s="79">
        <f t="shared" si="59"/>
        <v>390</v>
      </c>
      <c r="E92" s="61">
        <f t="shared" si="54"/>
        <v>19.5</v>
      </c>
      <c r="F92" s="61">
        <f t="shared" si="57"/>
        <v>1.1696099999999998</v>
      </c>
      <c r="G92" s="53"/>
      <c r="H92" s="52">
        <f t="shared" si="62"/>
        <v>0</v>
      </c>
      <c r="I92" s="53"/>
      <c r="J92" s="52">
        <f t="shared" si="33"/>
        <v>0</v>
      </c>
      <c r="K92" s="51">
        <v>78</v>
      </c>
      <c r="L92" s="52">
        <f t="shared" si="34"/>
        <v>4.6784399999999993</v>
      </c>
      <c r="M92" s="51"/>
      <c r="N92" s="52">
        <f t="shared" si="44"/>
        <v>0</v>
      </c>
      <c r="O92" s="53"/>
      <c r="P92" s="52">
        <f t="shared" si="45"/>
        <v>0</v>
      </c>
      <c r="Q92" s="53"/>
      <c r="R92" s="52">
        <f t="shared" si="46"/>
        <v>0</v>
      </c>
      <c r="S92" s="53">
        <v>78</v>
      </c>
      <c r="T92" s="52">
        <f t="shared" si="47"/>
        <v>4.6784399999999993</v>
      </c>
      <c r="U92" s="53"/>
      <c r="V92" s="52">
        <f t="shared" si="48"/>
        <v>0</v>
      </c>
      <c r="W92" s="53"/>
      <c r="X92" s="52">
        <f t="shared" si="49"/>
        <v>0</v>
      </c>
      <c r="Y92" s="53"/>
      <c r="Z92" s="52">
        <f t="shared" si="35"/>
        <v>0</v>
      </c>
      <c r="AA92" s="53"/>
      <c r="AB92" s="52">
        <f t="shared" si="36"/>
        <v>0</v>
      </c>
      <c r="AC92" s="53">
        <v>78</v>
      </c>
      <c r="AD92" s="52">
        <f t="shared" si="37"/>
        <v>4.6784399999999993</v>
      </c>
      <c r="AE92" s="53"/>
      <c r="AF92" s="52">
        <f t="shared" si="60"/>
        <v>0</v>
      </c>
      <c r="AG92" s="53"/>
      <c r="AH92" s="52">
        <f t="shared" si="56"/>
        <v>0</v>
      </c>
      <c r="AI92" s="53"/>
      <c r="AJ92" s="52">
        <f t="shared" si="39"/>
        <v>0</v>
      </c>
      <c r="AK92" s="53"/>
      <c r="AL92" s="52">
        <f t="shared" si="40"/>
        <v>0</v>
      </c>
      <c r="AM92" s="53">
        <v>78</v>
      </c>
      <c r="AN92" s="52">
        <f t="shared" si="41"/>
        <v>4.6784399999999993</v>
      </c>
      <c r="AO92" s="53"/>
      <c r="AP92" s="52">
        <f t="shared" si="42"/>
        <v>0</v>
      </c>
      <c r="AQ92" s="51"/>
      <c r="AR92" s="52">
        <f t="shared" si="43"/>
        <v>0</v>
      </c>
      <c r="AS92" s="51">
        <v>78</v>
      </c>
      <c r="AU92">
        <f t="shared" si="61"/>
        <v>21.84</v>
      </c>
    </row>
    <row r="93" spans="1:47" ht="18.75">
      <c r="A93" s="58">
        <v>31</v>
      </c>
      <c r="B93" s="70" t="s">
        <v>74</v>
      </c>
      <c r="C93" s="79">
        <v>33.15</v>
      </c>
      <c r="D93" s="79">
        <f t="shared" si="59"/>
        <v>58.820000000000007</v>
      </c>
      <c r="E93" s="61">
        <f t="shared" si="54"/>
        <v>2.9410000000000003</v>
      </c>
      <c r="F93" s="61">
        <f t="shared" si="57"/>
        <v>9.7494150000000002E-2</v>
      </c>
      <c r="G93" s="53"/>
      <c r="H93" s="52">
        <f t="shared" si="62"/>
        <v>0</v>
      </c>
      <c r="I93" s="53">
        <v>10</v>
      </c>
      <c r="J93" s="52">
        <f t="shared" si="33"/>
        <v>0.33150000000000002</v>
      </c>
      <c r="K93" s="51"/>
      <c r="L93" s="52">
        <f t="shared" si="34"/>
        <v>0</v>
      </c>
      <c r="M93" s="51">
        <v>5</v>
      </c>
      <c r="N93" s="52">
        <f t="shared" si="44"/>
        <v>0.16575000000000001</v>
      </c>
      <c r="O93" s="53">
        <v>5</v>
      </c>
      <c r="P93" s="52">
        <f t="shared" si="45"/>
        <v>0.16575000000000001</v>
      </c>
      <c r="Q93" s="53">
        <v>1.88</v>
      </c>
      <c r="R93" s="52">
        <f t="shared" si="46"/>
        <v>6.2321999999999995E-2</v>
      </c>
      <c r="S93" s="53">
        <v>5.75</v>
      </c>
      <c r="T93" s="52">
        <f t="shared" si="47"/>
        <v>0.19061249999999999</v>
      </c>
      <c r="U93" s="53"/>
      <c r="V93" s="52">
        <f t="shared" si="48"/>
        <v>0</v>
      </c>
      <c r="W93" s="53">
        <v>2.4</v>
      </c>
      <c r="X93" s="52">
        <f t="shared" si="49"/>
        <v>7.9559999999999992E-2</v>
      </c>
      <c r="Y93" s="53"/>
      <c r="Z93" s="52">
        <f t="shared" si="35"/>
        <v>0</v>
      </c>
      <c r="AA93" s="53"/>
      <c r="AB93" s="52">
        <f t="shared" si="36"/>
        <v>0</v>
      </c>
      <c r="AC93" s="53"/>
      <c r="AD93" s="52">
        <f t="shared" si="37"/>
        <v>0</v>
      </c>
      <c r="AE93" s="53">
        <v>5</v>
      </c>
      <c r="AF93" s="52">
        <f t="shared" si="60"/>
        <v>0.16575000000000001</v>
      </c>
      <c r="AG93" s="53">
        <v>4</v>
      </c>
      <c r="AH93" s="52">
        <f t="shared" si="56"/>
        <v>0.1326</v>
      </c>
      <c r="AI93" s="53">
        <v>11.08</v>
      </c>
      <c r="AJ93" s="52">
        <f t="shared" si="39"/>
        <v>0.36730199999999996</v>
      </c>
      <c r="AK93" s="53"/>
      <c r="AL93" s="52">
        <f t="shared" si="40"/>
        <v>0</v>
      </c>
      <c r="AM93" s="53">
        <v>1.88</v>
      </c>
      <c r="AN93" s="52">
        <f t="shared" si="41"/>
        <v>6.2321999999999995E-2</v>
      </c>
      <c r="AO93" s="53">
        <v>4.95</v>
      </c>
      <c r="AP93" s="52">
        <f t="shared" si="42"/>
        <v>0.1640925</v>
      </c>
      <c r="AQ93" s="51">
        <v>1.88</v>
      </c>
      <c r="AR93" s="52">
        <f t="shared" si="43"/>
        <v>6.2321999999999995E-2</v>
      </c>
      <c r="AS93" s="51"/>
      <c r="AU93">
        <f t="shared" si="61"/>
        <v>2.7174</v>
      </c>
    </row>
    <row r="94" spans="1:47" ht="18.75">
      <c r="A94" s="58">
        <v>32</v>
      </c>
      <c r="B94" s="70" t="s">
        <v>75</v>
      </c>
      <c r="C94" s="79">
        <v>129.5</v>
      </c>
      <c r="D94" s="79">
        <f t="shared" si="59"/>
        <v>172.04999999999995</v>
      </c>
      <c r="E94" s="61">
        <f t="shared" si="54"/>
        <v>8.6024999999999974</v>
      </c>
      <c r="F94" s="61">
        <f t="shared" si="57"/>
        <v>1.1140237499999996</v>
      </c>
      <c r="G94" s="53">
        <v>6.9</v>
      </c>
      <c r="H94" s="52">
        <f t="shared" si="62"/>
        <v>0.89355000000000007</v>
      </c>
      <c r="I94" s="53"/>
      <c r="J94" s="52">
        <f t="shared" si="33"/>
        <v>0</v>
      </c>
      <c r="K94" s="51">
        <v>12.64</v>
      </c>
      <c r="L94" s="52">
        <f t="shared" si="34"/>
        <v>1.6368800000000001</v>
      </c>
      <c r="M94" s="51"/>
      <c r="N94" s="52">
        <f t="shared" si="44"/>
        <v>0</v>
      </c>
      <c r="O94" s="53">
        <v>7.44</v>
      </c>
      <c r="P94" s="52">
        <f t="shared" si="45"/>
        <v>0.96348</v>
      </c>
      <c r="Q94" s="53">
        <v>2.35</v>
      </c>
      <c r="R94" s="52">
        <f t="shared" si="46"/>
        <v>0.30432500000000001</v>
      </c>
      <c r="S94" s="53">
        <v>2.65</v>
      </c>
      <c r="T94" s="52">
        <f t="shared" si="47"/>
        <v>0.34317500000000001</v>
      </c>
      <c r="U94" s="53">
        <v>10.93</v>
      </c>
      <c r="V94" s="52">
        <f t="shared" si="48"/>
        <v>1.415435</v>
      </c>
      <c r="W94" s="53"/>
      <c r="X94" s="52">
        <f t="shared" si="49"/>
        <v>0</v>
      </c>
      <c r="Y94" s="53">
        <v>10.6</v>
      </c>
      <c r="Z94" s="52">
        <f t="shared" si="35"/>
        <v>1.3727</v>
      </c>
      <c r="AA94" s="53">
        <v>12.15</v>
      </c>
      <c r="AB94" s="52">
        <f t="shared" si="36"/>
        <v>1.5734249999999999</v>
      </c>
      <c r="AC94" s="53">
        <v>8.01</v>
      </c>
      <c r="AD94" s="52">
        <f t="shared" si="37"/>
        <v>1.0372950000000001</v>
      </c>
      <c r="AE94" s="53">
        <v>29.23</v>
      </c>
      <c r="AF94" s="52">
        <f t="shared" si="60"/>
        <v>3.785285</v>
      </c>
      <c r="AG94" s="53">
        <v>19.350000000000001</v>
      </c>
      <c r="AH94" s="52">
        <f t="shared" si="56"/>
        <v>2.5058250000000002</v>
      </c>
      <c r="AI94" s="53">
        <v>2.88</v>
      </c>
      <c r="AJ94" s="52">
        <f t="shared" si="39"/>
        <v>0.37295999999999996</v>
      </c>
      <c r="AK94" s="53"/>
      <c r="AL94" s="52">
        <f t="shared" si="40"/>
        <v>0</v>
      </c>
      <c r="AM94" s="53">
        <v>2.35</v>
      </c>
      <c r="AN94" s="52">
        <f t="shared" si="41"/>
        <v>0.30432500000000001</v>
      </c>
      <c r="AO94" s="53">
        <v>4.9800000000000004</v>
      </c>
      <c r="AP94" s="52">
        <f t="shared" si="42"/>
        <v>0.64491000000000009</v>
      </c>
      <c r="AQ94" s="51">
        <v>31.58</v>
      </c>
      <c r="AR94" s="52">
        <f t="shared" si="43"/>
        <v>4.0896099999999995</v>
      </c>
      <c r="AS94" s="51">
        <v>8.01</v>
      </c>
      <c r="AU94">
        <f t="shared" si="61"/>
        <v>10.1549</v>
      </c>
    </row>
    <row r="95" spans="1:47" ht="18.75">
      <c r="A95" s="58">
        <v>33</v>
      </c>
      <c r="B95" s="70" t="s">
        <v>76</v>
      </c>
      <c r="C95" s="79">
        <v>80.459999999999994</v>
      </c>
      <c r="D95" s="79">
        <f t="shared" si="59"/>
        <v>218.7</v>
      </c>
      <c r="E95" s="61">
        <f t="shared" si="54"/>
        <v>10.934999999999999</v>
      </c>
      <c r="F95" s="61">
        <f t="shared" si="57"/>
        <v>0.87983009999999984</v>
      </c>
      <c r="G95" s="53">
        <v>17</v>
      </c>
      <c r="H95" s="52">
        <f t="shared" si="62"/>
        <v>1.36782</v>
      </c>
      <c r="I95" s="53">
        <v>15</v>
      </c>
      <c r="J95" s="52">
        <f t="shared" si="33"/>
        <v>1.2068999999999999</v>
      </c>
      <c r="K95" s="51">
        <v>14.93</v>
      </c>
      <c r="L95" s="52">
        <f t="shared" si="34"/>
        <v>1.2012677999999999</v>
      </c>
      <c r="M95" s="51"/>
      <c r="N95" s="52">
        <f t="shared" si="44"/>
        <v>0</v>
      </c>
      <c r="O95" s="53">
        <v>2</v>
      </c>
      <c r="P95" s="52">
        <f t="shared" si="45"/>
        <v>0.16091999999999998</v>
      </c>
      <c r="Q95" s="53">
        <v>17</v>
      </c>
      <c r="R95" s="52">
        <f t="shared" si="46"/>
        <v>1.36782</v>
      </c>
      <c r="S95" s="53"/>
      <c r="T95" s="52">
        <f t="shared" si="47"/>
        <v>0</v>
      </c>
      <c r="U95" s="53">
        <v>1.6</v>
      </c>
      <c r="V95" s="52">
        <f t="shared" si="48"/>
        <v>0.12873599999999999</v>
      </c>
      <c r="W95" s="53">
        <v>17</v>
      </c>
      <c r="X95" s="52">
        <f t="shared" si="49"/>
        <v>1.36782</v>
      </c>
      <c r="Y95" s="53">
        <v>15.75</v>
      </c>
      <c r="Z95" s="52">
        <f t="shared" si="35"/>
        <v>1.267245</v>
      </c>
      <c r="AA95" s="53">
        <v>15</v>
      </c>
      <c r="AB95" s="52">
        <f t="shared" si="36"/>
        <v>1.2068999999999999</v>
      </c>
      <c r="AC95" s="53">
        <v>17</v>
      </c>
      <c r="AD95" s="52">
        <f t="shared" si="37"/>
        <v>1.36782</v>
      </c>
      <c r="AE95" s="53">
        <v>1.6</v>
      </c>
      <c r="AF95" s="52">
        <f t="shared" si="60"/>
        <v>0.12873599999999999</v>
      </c>
      <c r="AG95" s="53">
        <v>20.350000000000001</v>
      </c>
      <c r="AH95" s="52">
        <f t="shared" si="56"/>
        <v>1.6373609999999998</v>
      </c>
      <c r="AI95" s="53">
        <v>14.75</v>
      </c>
      <c r="AJ95" s="52">
        <f t="shared" si="39"/>
        <v>1.1867849999999998</v>
      </c>
      <c r="AK95" s="53"/>
      <c r="AL95" s="52">
        <f t="shared" si="40"/>
        <v>0</v>
      </c>
      <c r="AM95" s="53">
        <v>15</v>
      </c>
      <c r="AN95" s="52">
        <f t="shared" si="41"/>
        <v>1.2068999999999999</v>
      </c>
      <c r="AO95" s="53">
        <v>4.12</v>
      </c>
      <c r="AP95" s="52">
        <f t="shared" si="42"/>
        <v>0.33149519999999999</v>
      </c>
      <c r="AQ95" s="51">
        <v>18.600000000000001</v>
      </c>
      <c r="AR95" s="52">
        <f t="shared" si="43"/>
        <v>1.496556</v>
      </c>
      <c r="AS95" s="51">
        <v>12</v>
      </c>
      <c r="AU95">
        <f t="shared" si="61"/>
        <v>11.883899999999997</v>
      </c>
    </row>
    <row r="96" spans="1:47" ht="18.75">
      <c r="A96" s="58">
        <v>34</v>
      </c>
      <c r="B96" s="70" t="s">
        <v>77</v>
      </c>
      <c r="C96" s="79">
        <v>100.49</v>
      </c>
      <c r="D96" s="88">
        <f>SUM(G96+I96+K96+M96+O96+Q96+S96+U96+W96+Y96+AA96+AC96+AE96+AG96+AI96+AK96+AM96+AO96+AQ96+AS96)</f>
        <v>151.76000000000002</v>
      </c>
      <c r="E96" s="61">
        <f t="shared" si="54"/>
        <v>7.588000000000001</v>
      </c>
      <c r="F96" s="61">
        <f t="shared" si="57"/>
        <v>0.76251812000000008</v>
      </c>
      <c r="G96" s="53">
        <v>17.43</v>
      </c>
      <c r="H96" s="52">
        <f t="shared" si="62"/>
        <v>1.7515406999999998</v>
      </c>
      <c r="I96" s="53">
        <v>12.5</v>
      </c>
      <c r="J96" s="52">
        <f t="shared" si="33"/>
        <v>1.2561249999999999</v>
      </c>
      <c r="K96" s="51">
        <v>9.1</v>
      </c>
      <c r="L96" s="52">
        <f t="shared" si="34"/>
        <v>0.91445899999999991</v>
      </c>
      <c r="M96" s="51">
        <v>5</v>
      </c>
      <c r="N96" s="52">
        <f t="shared" si="44"/>
        <v>0.50244999999999995</v>
      </c>
      <c r="O96" s="53">
        <v>4.5</v>
      </c>
      <c r="P96" s="52">
        <f t="shared" si="45"/>
        <v>0.45220499999999997</v>
      </c>
      <c r="Q96" s="53">
        <v>6</v>
      </c>
      <c r="R96" s="52">
        <f t="shared" si="46"/>
        <v>0.60293999999999992</v>
      </c>
      <c r="S96" s="53">
        <v>7.75</v>
      </c>
      <c r="T96" s="52">
        <f t="shared" si="47"/>
        <v>0.77879750000000003</v>
      </c>
      <c r="U96" s="53">
        <v>9.5</v>
      </c>
      <c r="V96" s="52">
        <f t="shared" si="48"/>
        <v>0.95465499999999992</v>
      </c>
      <c r="W96" s="53">
        <v>4.5</v>
      </c>
      <c r="X96" s="52">
        <f t="shared" si="49"/>
        <v>0.45220499999999997</v>
      </c>
      <c r="Y96" s="53">
        <v>8.2799999999999994</v>
      </c>
      <c r="Z96" s="52">
        <f t="shared" si="35"/>
        <v>0.83205719999999983</v>
      </c>
      <c r="AA96" s="53">
        <v>10.5</v>
      </c>
      <c r="AB96" s="52">
        <f t="shared" si="36"/>
        <v>1.055145</v>
      </c>
      <c r="AC96" s="53">
        <v>3.1</v>
      </c>
      <c r="AD96" s="52">
        <f t="shared" si="37"/>
        <v>0.31151899999999999</v>
      </c>
      <c r="AE96" s="53">
        <v>12.5</v>
      </c>
      <c r="AF96" s="52">
        <f t="shared" si="60"/>
        <v>1.2561249999999999</v>
      </c>
      <c r="AG96" s="53">
        <v>4.9000000000000004</v>
      </c>
      <c r="AH96" s="52">
        <f t="shared" si="56"/>
        <v>0.49240100000000003</v>
      </c>
      <c r="AI96" s="53">
        <v>4.3</v>
      </c>
      <c r="AJ96" s="52">
        <f t="shared" si="39"/>
        <v>0.43210699999999996</v>
      </c>
      <c r="AK96" s="53">
        <v>4.5</v>
      </c>
      <c r="AL96" s="52">
        <f t="shared" si="40"/>
        <v>0.45220499999999997</v>
      </c>
      <c r="AM96" s="53">
        <v>6</v>
      </c>
      <c r="AN96" s="52">
        <f t="shared" si="41"/>
        <v>0.60293999999999992</v>
      </c>
      <c r="AO96" s="53">
        <v>4.8</v>
      </c>
      <c r="AP96" s="52">
        <f t="shared" si="42"/>
        <v>0.482352</v>
      </c>
      <c r="AQ96" s="51">
        <v>13.5</v>
      </c>
      <c r="AR96" s="52">
        <f t="shared" si="43"/>
        <v>1.3566149999999999</v>
      </c>
      <c r="AS96" s="51">
        <v>3.1</v>
      </c>
      <c r="AU96">
        <f>SUM(Q96+S96+U96+W96+Y96+AA96+AC96+AE96+AG96+AI96+AK96+AM96+AO96+AQ96+AS96)*70/920</f>
        <v>7.85445652173913</v>
      </c>
    </row>
    <row r="97" spans="1:47" ht="18.75">
      <c r="A97" s="58">
        <v>35</v>
      </c>
      <c r="B97" s="70" t="s">
        <v>78</v>
      </c>
      <c r="C97" s="79">
        <v>15.78</v>
      </c>
      <c r="D97" s="79">
        <f t="shared" ref="D97:D98" si="63">SUM(G97+I97+K97+M97+O97+Q97+S97+U97+W97+Y97+AA97+AC97+AE97+AG97+AI97+AK97+AM97+AO97+AQ97+AS97)</f>
        <v>35.610000000000007</v>
      </c>
      <c r="E97" s="61">
        <f t="shared" si="54"/>
        <v>1.7805000000000004</v>
      </c>
      <c r="F97" s="61">
        <f t="shared" si="57"/>
        <v>2.8096290000000006E-2</v>
      </c>
      <c r="G97" s="53">
        <v>1.3</v>
      </c>
      <c r="H97" s="52">
        <f t="shared" si="62"/>
        <v>2.0514000000000001E-2</v>
      </c>
      <c r="I97" s="53">
        <v>1.6</v>
      </c>
      <c r="J97" s="52">
        <f t="shared" si="33"/>
        <v>2.5248E-2</v>
      </c>
      <c r="K97" s="51">
        <v>1.65</v>
      </c>
      <c r="L97" s="52">
        <f t="shared" si="34"/>
        <v>2.6036999999999998E-2</v>
      </c>
      <c r="M97" s="51">
        <v>1.6</v>
      </c>
      <c r="N97" s="52">
        <f t="shared" si="44"/>
        <v>2.5248E-2</v>
      </c>
      <c r="O97" s="53">
        <v>1.7</v>
      </c>
      <c r="P97" s="52">
        <f t="shared" si="45"/>
        <v>2.6825999999999996E-2</v>
      </c>
      <c r="Q97" s="53">
        <v>1.6</v>
      </c>
      <c r="R97" s="52">
        <f t="shared" si="46"/>
        <v>2.5248E-2</v>
      </c>
      <c r="S97" s="53">
        <v>3.09</v>
      </c>
      <c r="T97" s="52">
        <f t="shared" si="47"/>
        <v>4.8760199999999997E-2</v>
      </c>
      <c r="U97" s="53">
        <v>1.3</v>
      </c>
      <c r="V97" s="52">
        <f t="shared" si="48"/>
        <v>2.0514000000000001E-2</v>
      </c>
      <c r="W97" s="53">
        <v>1.6</v>
      </c>
      <c r="X97" s="52">
        <f t="shared" si="49"/>
        <v>2.5248E-2</v>
      </c>
      <c r="Y97" s="53">
        <v>1.87</v>
      </c>
      <c r="Z97" s="52">
        <f t="shared" si="35"/>
        <v>2.9508600000000003E-2</v>
      </c>
      <c r="AA97" s="53">
        <v>1.3</v>
      </c>
      <c r="AB97" s="52">
        <f t="shared" si="36"/>
        <v>2.0514000000000001E-2</v>
      </c>
      <c r="AC97" s="53">
        <v>1.64</v>
      </c>
      <c r="AD97" s="52">
        <f t="shared" si="37"/>
        <v>2.5879199999999998E-2</v>
      </c>
      <c r="AE97" s="53">
        <v>2.2000000000000002</v>
      </c>
      <c r="AF97" s="52">
        <f t="shared" si="60"/>
        <v>3.4716000000000004E-2</v>
      </c>
      <c r="AG97" s="53">
        <v>1.7</v>
      </c>
      <c r="AH97" s="52">
        <f t="shared" si="56"/>
        <v>2.6825999999999996E-2</v>
      </c>
      <c r="AI97" s="53">
        <v>2.2000000000000002</v>
      </c>
      <c r="AJ97" s="52">
        <f t="shared" si="39"/>
        <v>3.4716000000000004E-2</v>
      </c>
      <c r="AK97" s="53">
        <v>1.5</v>
      </c>
      <c r="AL97" s="52">
        <f t="shared" si="40"/>
        <v>2.3669999999999997E-2</v>
      </c>
      <c r="AM97" s="53">
        <v>1.6</v>
      </c>
      <c r="AN97" s="52">
        <f t="shared" si="41"/>
        <v>2.5248E-2</v>
      </c>
      <c r="AO97" s="53">
        <v>2.42</v>
      </c>
      <c r="AP97" s="52">
        <f t="shared" si="42"/>
        <v>3.8187599999999995E-2</v>
      </c>
      <c r="AQ97" s="51">
        <v>2.1</v>
      </c>
      <c r="AR97" s="52">
        <f t="shared" si="43"/>
        <v>3.3138000000000001E-2</v>
      </c>
      <c r="AS97" s="51">
        <v>1.64</v>
      </c>
      <c r="AU97">
        <f t="shared" si="61"/>
        <v>1.9432000000000003</v>
      </c>
    </row>
    <row r="98" spans="1:47" ht="18.75">
      <c r="A98" s="58">
        <v>36</v>
      </c>
      <c r="B98" s="70" t="s">
        <v>109</v>
      </c>
      <c r="C98" s="79">
        <v>15.32</v>
      </c>
      <c r="D98" s="79">
        <f t="shared" si="63"/>
        <v>110</v>
      </c>
      <c r="E98" s="61">
        <f t="shared" si="54"/>
        <v>5.5</v>
      </c>
      <c r="F98" s="61">
        <f t="shared" si="57"/>
        <v>8.4260000000000002E-2</v>
      </c>
      <c r="G98" s="53">
        <v>10</v>
      </c>
      <c r="H98" s="52">
        <f t="shared" si="62"/>
        <v>0.15319999999999998</v>
      </c>
      <c r="I98" s="53"/>
      <c r="J98" s="52">
        <f t="shared" si="33"/>
        <v>0</v>
      </c>
      <c r="K98" s="51"/>
      <c r="L98" s="52">
        <f t="shared" si="34"/>
        <v>0</v>
      </c>
      <c r="M98" s="51">
        <v>10</v>
      </c>
      <c r="N98" s="52">
        <f t="shared" si="44"/>
        <v>0.15319999999999998</v>
      </c>
      <c r="O98" s="53">
        <v>10</v>
      </c>
      <c r="P98" s="52">
        <f t="shared" si="45"/>
        <v>0.15319999999999998</v>
      </c>
      <c r="Q98" s="53">
        <v>10</v>
      </c>
      <c r="R98" s="52">
        <f t="shared" si="46"/>
        <v>0.15319999999999998</v>
      </c>
      <c r="S98" s="53">
        <v>10</v>
      </c>
      <c r="T98" s="52">
        <f t="shared" si="47"/>
        <v>0.15319999999999998</v>
      </c>
      <c r="U98" s="53"/>
      <c r="V98" s="52">
        <f t="shared" si="48"/>
        <v>0</v>
      </c>
      <c r="W98" s="53"/>
      <c r="X98" s="52">
        <f t="shared" si="49"/>
        <v>0</v>
      </c>
      <c r="Y98" s="53">
        <v>10</v>
      </c>
      <c r="Z98" s="52">
        <f t="shared" si="35"/>
        <v>0.15319999999999998</v>
      </c>
      <c r="AA98" s="53">
        <v>10</v>
      </c>
      <c r="AB98" s="52">
        <f t="shared" si="36"/>
        <v>0.15319999999999998</v>
      </c>
      <c r="AC98" s="53">
        <v>10</v>
      </c>
      <c r="AD98" s="52">
        <f t="shared" si="37"/>
        <v>0.15319999999999998</v>
      </c>
      <c r="AE98" s="53"/>
      <c r="AF98" s="52">
        <f t="shared" si="60"/>
        <v>0</v>
      </c>
      <c r="AG98" s="53">
        <v>10</v>
      </c>
      <c r="AH98" s="52">
        <f t="shared" si="56"/>
        <v>0.15319999999999998</v>
      </c>
      <c r="AI98" s="53"/>
      <c r="AJ98" s="52">
        <f t="shared" si="39"/>
        <v>0</v>
      </c>
      <c r="AK98" s="53">
        <v>10</v>
      </c>
      <c r="AL98" s="52">
        <f t="shared" si="40"/>
        <v>0.15319999999999998</v>
      </c>
      <c r="AM98" s="53"/>
      <c r="AN98" s="52">
        <f t="shared" si="41"/>
        <v>0</v>
      </c>
      <c r="AO98" s="53">
        <v>10</v>
      </c>
      <c r="AP98" s="52">
        <f t="shared" si="42"/>
        <v>0.15319999999999998</v>
      </c>
      <c r="AQ98" s="51"/>
      <c r="AR98" s="52">
        <f t="shared" si="43"/>
        <v>0</v>
      </c>
      <c r="AS98" s="51"/>
      <c r="AU98">
        <f t="shared" si="61"/>
        <v>5.6</v>
      </c>
    </row>
    <row r="99" spans="1:47" ht="18.75">
      <c r="A99" s="58">
        <v>37</v>
      </c>
      <c r="B99" s="70" t="s">
        <v>79</v>
      </c>
      <c r="C99" s="79">
        <v>258.58</v>
      </c>
      <c r="D99" s="79">
        <v>4</v>
      </c>
      <c r="E99" s="61">
        <f t="shared" si="54"/>
        <v>0.2</v>
      </c>
      <c r="F99" s="61">
        <f t="shared" si="57"/>
        <v>5.1715999999999998E-2</v>
      </c>
      <c r="G99" s="53"/>
      <c r="H99" s="52">
        <f t="shared" si="62"/>
        <v>0</v>
      </c>
      <c r="I99" s="53"/>
      <c r="J99" s="52">
        <f t="shared" si="33"/>
        <v>0</v>
      </c>
      <c r="K99" s="51">
        <v>1</v>
      </c>
      <c r="L99" s="52">
        <f t="shared" si="34"/>
        <v>0.25857999999999998</v>
      </c>
      <c r="M99" s="51"/>
      <c r="N99" s="52">
        <f t="shared" si="44"/>
        <v>0</v>
      </c>
      <c r="O99" s="53"/>
      <c r="P99" s="52">
        <f t="shared" si="45"/>
        <v>0</v>
      </c>
      <c r="Q99" s="53"/>
      <c r="R99" s="52">
        <f t="shared" si="46"/>
        <v>0</v>
      </c>
      <c r="S99" s="53"/>
      <c r="T99" s="52">
        <f t="shared" si="47"/>
        <v>0</v>
      </c>
      <c r="U99" s="53"/>
      <c r="V99" s="52">
        <f t="shared" si="48"/>
        <v>0</v>
      </c>
      <c r="W99" s="53"/>
      <c r="X99" s="52">
        <f t="shared" si="49"/>
        <v>0</v>
      </c>
      <c r="Y99" s="53">
        <v>1</v>
      </c>
      <c r="Z99" s="52">
        <f t="shared" si="35"/>
        <v>0.25857999999999998</v>
      </c>
      <c r="AA99" s="53"/>
      <c r="AB99" s="52">
        <f t="shared" si="36"/>
        <v>0</v>
      </c>
      <c r="AC99" s="53"/>
      <c r="AD99" s="52">
        <f t="shared" si="37"/>
        <v>0</v>
      </c>
      <c r="AE99" s="53"/>
      <c r="AF99" s="52">
        <f t="shared" si="60"/>
        <v>0</v>
      </c>
      <c r="AG99" s="53"/>
      <c r="AH99" s="52">
        <f t="shared" si="56"/>
        <v>0</v>
      </c>
      <c r="AI99" s="53">
        <v>1</v>
      </c>
      <c r="AJ99" s="52">
        <f t="shared" si="39"/>
        <v>0.25857999999999998</v>
      </c>
      <c r="AK99" s="53"/>
      <c r="AL99" s="52">
        <f t="shared" si="40"/>
        <v>0</v>
      </c>
      <c r="AM99" s="53"/>
      <c r="AN99" s="52">
        <f t="shared" si="41"/>
        <v>0</v>
      </c>
      <c r="AO99" s="53"/>
      <c r="AP99" s="52">
        <f t="shared" si="42"/>
        <v>0</v>
      </c>
      <c r="AQ99" s="51"/>
      <c r="AR99" s="52">
        <f t="shared" si="43"/>
        <v>0</v>
      </c>
      <c r="AS99" s="51">
        <v>1</v>
      </c>
      <c r="AU99">
        <f t="shared" si="61"/>
        <v>0.21</v>
      </c>
    </row>
    <row r="100" spans="1:47" ht="18.75">
      <c r="A100" s="58">
        <v>38</v>
      </c>
      <c r="B100" s="70" t="s">
        <v>89</v>
      </c>
      <c r="C100" s="79">
        <v>130.36000000000001</v>
      </c>
      <c r="D100" s="79">
        <f t="shared" ref="D100:D114" si="64">SUM(G100+I100+K100+M100+O100+Q100+S100+U100+W100+Y100+AA100+AC100+AE100+AG100+AI100+AK100+AM100+AO100+AQ100+AS100)</f>
        <v>75</v>
      </c>
      <c r="E100" s="61">
        <f t="shared" si="54"/>
        <v>3.75</v>
      </c>
      <c r="F100" s="61">
        <f t="shared" si="57"/>
        <v>0.48885000000000001</v>
      </c>
      <c r="G100" s="53"/>
      <c r="H100" s="52">
        <f t="shared" si="62"/>
        <v>0</v>
      </c>
      <c r="I100" s="53"/>
      <c r="J100" s="52">
        <f t="shared" si="33"/>
        <v>0</v>
      </c>
      <c r="K100" s="51"/>
      <c r="L100" s="52">
        <f t="shared" si="34"/>
        <v>0</v>
      </c>
      <c r="M100" s="51">
        <v>25</v>
      </c>
      <c r="N100" s="52">
        <f t="shared" si="44"/>
        <v>3.2590000000000003</v>
      </c>
      <c r="O100" s="53"/>
      <c r="P100" s="52">
        <f t="shared" si="45"/>
        <v>0</v>
      </c>
      <c r="Q100" s="53"/>
      <c r="R100" s="52">
        <f t="shared" si="46"/>
        <v>0</v>
      </c>
      <c r="S100" s="53">
        <v>25</v>
      </c>
      <c r="T100" s="52">
        <f t="shared" si="47"/>
        <v>3.2590000000000003</v>
      </c>
      <c r="U100" s="53"/>
      <c r="V100" s="52">
        <f t="shared" si="48"/>
        <v>0</v>
      </c>
      <c r="W100" s="53"/>
      <c r="X100" s="52">
        <f t="shared" si="49"/>
        <v>0</v>
      </c>
      <c r="Y100" s="53"/>
      <c r="Z100" s="52">
        <f t="shared" si="35"/>
        <v>0</v>
      </c>
      <c r="AA100" s="53"/>
      <c r="AB100" s="52">
        <f t="shared" si="36"/>
        <v>0</v>
      </c>
      <c r="AC100" s="53"/>
      <c r="AD100" s="52">
        <f t="shared" si="37"/>
        <v>0</v>
      </c>
      <c r="AE100" s="53"/>
      <c r="AF100" s="52">
        <f t="shared" si="60"/>
        <v>0</v>
      </c>
      <c r="AG100" s="53"/>
      <c r="AH100" s="52">
        <f t="shared" si="56"/>
        <v>0</v>
      </c>
      <c r="AI100" s="53"/>
      <c r="AJ100" s="52">
        <f t="shared" si="39"/>
        <v>0</v>
      </c>
      <c r="AK100" s="53">
        <v>25</v>
      </c>
      <c r="AL100" s="52">
        <f t="shared" si="40"/>
        <v>3.2590000000000003</v>
      </c>
      <c r="AM100" s="53"/>
      <c r="AN100" s="52">
        <f t="shared" si="41"/>
        <v>0</v>
      </c>
      <c r="AO100" s="53"/>
      <c r="AP100" s="52">
        <f t="shared" si="42"/>
        <v>0</v>
      </c>
      <c r="AQ100" s="51"/>
      <c r="AR100" s="52">
        <f t="shared" si="43"/>
        <v>0</v>
      </c>
      <c r="AS100" s="51"/>
      <c r="AU100">
        <f t="shared" si="61"/>
        <v>3.5</v>
      </c>
    </row>
    <row r="101" spans="1:47" ht="18.75">
      <c r="A101" s="58">
        <v>39</v>
      </c>
      <c r="B101" s="70" t="s">
        <v>80</v>
      </c>
      <c r="C101" s="79">
        <v>123.9</v>
      </c>
      <c r="D101" s="79">
        <f t="shared" si="64"/>
        <v>41.22</v>
      </c>
      <c r="E101" s="61">
        <f t="shared" si="54"/>
        <v>2.0609999999999999</v>
      </c>
      <c r="F101" s="61">
        <f t="shared" si="57"/>
        <v>0.25535790000000003</v>
      </c>
      <c r="G101" s="53"/>
      <c r="H101" s="52">
        <f>G101*C101/1000</f>
        <v>0</v>
      </c>
      <c r="I101" s="53">
        <v>20.61</v>
      </c>
      <c r="J101" s="52">
        <f t="shared" si="33"/>
        <v>2.553579</v>
      </c>
      <c r="K101" s="51"/>
      <c r="L101" s="52">
        <f t="shared" si="34"/>
        <v>0</v>
      </c>
      <c r="M101" s="51"/>
      <c r="N101" s="52">
        <f t="shared" si="44"/>
        <v>0</v>
      </c>
      <c r="O101" s="53"/>
      <c r="P101" s="52">
        <f t="shared" si="45"/>
        <v>0</v>
      </c>
      <c r="Q101" s="53"/>
      <c r="R101" s="52">
        <f t="shared" si="46"/>
        <v>0</v>
      </c>
      <c r="S101" s="53"/>
      <c r="T101" s="52">
        <f t="shared" si="47"/>
        <v>0</v>
      </c>
      <c r="U101" s="53"/>
      <c r="V101" s="52">
        <f t="shared" si="48"/>
        <v>0</v>
      </c>
      <c r="W101" s="53"/>
      <c r="X101" s="52">
        <f t="shared" si="49"/>
        <v>0</v>
      </c>
      <c r="Y101" s="53"/>
      <c r="Z101" s="52">
        <f t="shared" si="35"/>
        <v>0</v>
      </c>
      <c r="AA101" s="53"/>
      <c r="AB101" s="52">
        <f t="shared" si="36"/>
        <v>0</v>
      </c>
      <c r="AC101" s="53"/>
      <c r="AD101" s="52">
        <f t="shared" si="37"/>
        <v>0</v>
      </c>
      <c r="AE101" s="53"/>
      <c r="AF101" s="52">
        <f t="shared" si="60"/>
        <v>0</v>
      </c>
      <c r="AG101" s="53">
        <v>20.61</v>
      </c>
      <c r="AH101" s="52">
        <f t="shared" si="56"/>
        <v>2.553579</v>
      </c>
      <c r="AI101" s="53"/>
      <c r="AJ101" s="52">
        <f t="shared" si="39"/>
        <v>0</v>
      </c>
      <c r="AK101" s="53"/>
      <c r="AL101" s="52">
        <f t="shared" si="40"/>
        <v>0</v>
      </c>
      <c r="AM101" s="53"/>
      <c r="AN101" s="52">
        <f t="shared" si="41"/>
        <v>0</v>
      </c>
      <c r="AO101" s="53"/>
      <c r="AP101" s="52">
        <f t="shared" si="42"/>
        <v>0</v>
      </c>
      <c r="AQ101" s="51"/>
      <c r="AR101" s="52">
        <f t="shared" si="43"/>
        <v>0</v>
      </c>
      <c r="AS101" s="51"/>
      <c r="AU101">
        <f t="shared" si="61"/>
        <v>1.4427000000000001</v>
      </c>
    </row>
    <row r="102" spans="1:47" ht="18.75">
      <c r="A102" s="58">
        <v>40</v>
      </c>
      <c r="B102" s="70" t="s">
        <v>125</v>
      </c>
      <c r="C102" s="79">
        <v>143.79</v>
      </c>
      <c r="D102" s="79">
        <f t="shared" si="64"/>
        <v>8</v>
      </c>
      <c r="E102" s="61">
        <f t="shared" si="54"/>
        <v>0.4</v>
      </c>
      <c r="F102" s="61">
        <f t="shared" si="57"/>
        <v>5.7515999999999998E-2</v>
      </c>
      <c r="G102" s="53"/>
      <c r="H102" s="52">
        <f>G102*C102/1000</f>
        <v>0</v>
      </c>
      <c r="I102" s="53"/>
      <c r="J102" s="52">
        <f t="shared" si="33"/>
        <v>0</v>
      </c>
      <c r="K102" s="51">
        <v>4</v>
      </c>
      <c r="L102" s="52">
        <f t="shared" si="34"/>
        <v>0.57516</v>
      </c>
      <c r="M102" s="51"/>
      <c r="N102" s="52">
        <f t="shared" si="44"/>
        <v>0</v>
      </c>
      <c r="O102" s="53"/>
      <c r="P102" s="52">
        <f t="shared" si="45"/>
        <v>0</v>
      </c>
      <c r="Q102" s="53"/>
      <c r="R102" s="52">
        <f t="shared" si="46"/>
        <v>0</v>
      </c>
      <c r="S102" s="53"/>
      <c r="T102" s="52">
        <f t="shared" si="47"/>
        <v>0</v>
      </c>
      <c r="U102" s="53"/>
      <c r="V102" s="52">
        <f t="shared" si="48"/>
        <v>0</v>
      </c>
      <c r="W102" s="53">
        <v>4</v>
      </c>
      <c r="X102" s="52">
        <f t="shared" si="49"/>
        <v>0.57516</v>
      </c>
      <c r="Y102" s="53"/>
      <c r="Z102" s="52">
        <f t="shared" si="35"/>
        <v>0</v>
      </c>
      <c r="AA102" s="53"/>
      <c r="AB102" s="52">
        <f t="shared" si="36"/>
        <v>0</v>
      </c>
      <c r="AC102" s="53"/>
      <c r="AD102" s="52">
        <f t="shared" si="37"/>
        <v>0</v>
      </c>
      <c r="AE102" s="53"/>
      <c r="AF102" s="52">
        <f t="shared" si="60"/>
        <v>0</v>
      </c>
      <c r="AG102" s="53"/>
      <c r="AH102" s="52">
        <f t="shared" si="56"/>
        <v>0</v>
      </c>
      <c r="AI102" s="53"/>
      <c r="AJ102" s="52">
        <f t="shared" si="39"/>
        <v>0</v>
      </c>
      <c r="AK102" s="53"/>
      <c r="AL102" s="52">
        <f t="shared" si="40"/>
        <v>0</v>
      </c>
      <c r="AM102" s="53"/>
      <c r="AN102" s="52">
        <f t="shared" si="41"/>
        <v>0</v>
      </c>
      <c r="AO102" s="53"/>
      <c r="AP102" s="52">
        <f t="shared" si="42"/>
        <v>0</v>
      </c>
      <c r="AQ102" s="51"/>
      <c r="AR102" s="52">
        <f t="shared" si="43"/>
        <v>0</v>
      </c>
      <c r="AS102" s="51"/>
      <c r="AU102">
        <f t="shared" si="61"/>
        <v>0.28000000000000003</v>
      </c>
    </row>
    <row r="103" spans="1:47" ht="18.75">
      <c r="A103" s="58">
        <v>41</v>
      </c>
      <c r="B103" s="70" t="s">
        <v>86</v>
      </c>
      <c r="C103" s="79">
        <v>142.91</v>
      </c>
      <c r="D103" s="79">
        <f t="shared" si="64"/>
        <v>35.78</v>
      </c>
      <c r="E103" s="61">
        <f t="shared" si="54"/>
        <v>1.7890000000000001</v>
      </c>
      <c r="F103" s="61">
        <f>E103*C103/1000</f>
        <v>0.25566599000000001</v>
      </c>
      <c r="G103" s="53"/>
      <c r="H103" s="52">
        <f t="shared" ref="H103:H114" si="65">G103*C103/1000</f>
        <v>0</v>
      </c>
      <c r="I103" s="53"/>
      <c r="J103" s="52">
        <f t="shared" si="33"/>
        <v>0</v>
      </c>
      <c r="K103" s="51"/>
      <c r="L103" s="52">
        <f t="shared" si="34"/>
        <v>0</v>
      </c>
      <c r="M103" s="51"/>
      <c r="N103" s="52">
        <f t="shared" si="44"/>
        <v>0</v>
      </c>
      <c r="O103" s="53"/>
      <c r="P103" s="52">
        <f t="shared" si="45"/>
        <v>0</v>
      </c>
      <c r="Q103" s="53">
        <v>17.89</v>
      </c>
      <c r="R103" s="52">
        <f t="shared" si="46"/>
        <v>2.5566599000000001</v>
      </c>
      <c r="S103" s="53"/>
      <c r="T103" s="52">
        <f t="shared" si="47"/>
        <v>0</v>
      </c>
      <c r="U103" s="53"/>
      <c r="V103" s="52">
        <f t="shared" si="48"/>
        <v>0</v>
      </c>
      <c r="W103" s="53"/>
      <c r="X103" s="52">
        <f t="shared" si="49"/>
        <v>0</v>
      </c>
      <c r="Y103" s="53"/>
      <c r="Z103" s="52">
        <f t="shared" si="35"/>
        <v>0</v>
      </c>
      <c r="AA103" s="53"/>
      <c r="AB103" s="52">
        <f t="shared" si="36"/>
        <v>0</v>
      </c>
      <c r="AC103" s="53">
        <v>17.89</v>
      </c>
      <c r="AD103" s="52">
        <f t="shared" si="37"/>
        <v>2.5566599000000001</v>
      </c>
      <c r="AE103" s="53"/>
      <c r="AF103" s="52">
        <f t="shared" si="60"/>
        <v>0</v>
      </c>
      <c r="AG103" s="53"/>
      <c r="AH103" s="52">
        <f t="shared" si="56"/>
        <v>0</v>
      </c>
      <c r="AI103" s="53"/>
      <c r="AJ103" s="52">
        <f t="shared" si="39"/>
        <v>0</v>
      </c>
      <c r="AK103" s="53"/>
      <c r="AL103" s="52">
        <f t="shared" si="40"/>
        <v>0</v>
      </c>
      <c r="AM103" s="53"/>
      <c r="AN103" s="52">
        <f t="shared" si="41"/>
        <v>0</v>
      </c>
      <c r="AO103" s="53"/>
      <c r="AP103" s="52">
        <f t="shared" si="42"/>
        <v>0</v>
      </c>
      <c r="AQ103" s="51"/>
      <c r="AR103" s="52">
        <f t="shared" si="43"/>
        <v>0</v>
      </c>
      <c r="AS103" s="51"/>
      <c r="AU103">
        <f t="shared" si="61"/>
        <v>2.5045999999999999</v>
      </c>
    </row>
    <row r="104" spans="1:47" ht="18.75">
      <c r="A104" s="58">
        <v>42</v>
      </c>
      <c r="B104" s="70" t="s">
        <v>81</v>
      </c>
      <c r="C104" s="79">
        <v>56.7</v>
      </c>
      <c r="D104" s="79">
        <f t="shared" si="64"/>
        <v>53.67</v>
      </c>
      <c r="E104" s="61">
        <f t="shared" si="54"/>
        <v>2.6835</v>
      </c>
      <c r="F104" s="61">
        <f>E104*C104/1000</f>
        <v>0.15215445</v>
      </c>
      <c r="G104" s="53">
        <v>17.89</v>
      </c>
      <c r="H104" s="52">
        <f t="shared" si="65"/>
        <v>1.0143630000000001</v>
      </c>
      <c r="I104" s="53"/>
      <c r="J104" s="52">
        <f t="shared" si="33"/>
        <v>0</v>
      </c>
      <c r="K104" s="51"/>
      <c r="L104" s="52">
        <f t="shared" si="34"/>
        <v>0</v>
      </c>
      <c r="M104" s="51"/>
      <c r="N104" s="52">
        <f t="shared" si="44"/>
        <v>0</v>
      </c>
      <c r="O104" s="53"/>
      <c r="P104" s="52">
        <f t="shared" si="45"/>
        <v>0</v>
      </c>
      <c r="Q104" s="53"/>
      <c r="R104" s="52">
        <f t="shared" si="46"/>
        <v>0</v>
      </c>
      <c r="S104" s="53"/>
      <c r="T104" s="52">
        <f t="shared" si="47"/>
        <v>0</v>
      </c>
      <c r="U104" s="53"/>
      <c r="V104" s="52">
        <f t="shared" si="48"/>
        <v>0</v>
      </c>
      <c r="W104" s="53">
        <v>17.89</v>
      </c>
      <c r="X104" s="52">
        <f t="shared" si="49"/>
        <v>1.0143630000000001</v>
      </c>
      <c r="Y104" s="53"/>
      <c r="Z104" s="52">
        <f t="shared" si="35"/>
        <v>0</v>
      </c>
      <c r="AA104" s="53"/>
      <c r="AB104" s="52">
        <f t="shared" si="36"/>
        <v>0</v>
      </c>
      <c r="AC104" s="53"/>
      <c r="AD104" s="52">
        <f t="shared" si="37"/>
        <v>0</v>
      </c>
      <c r="AE104" s="53"/>
      <c r="AF104" s="52">
        <f t="shared" si="60"/>
        <v>0</v>
      </c>
      <c r="AG104" s="53"/>
      <c r="AH104" s="52">
        <f t="shared" si="56"/>
        <v>0</v>
      </c>
      <c r="AI104" s="53"/>
      <c r="AJ104" s="52">
        <f t="shared" si="39"/>
        <v>0</v>
      </c>
      <c r="AK104" s="53"/>
      <c r="AL104" s="52">
        <f t="shared" si="40"/>
        <v>0</v>
      </c>
      <c r="AM104" s="53"/>
      <c r="AN104" s="52">
        <f t="shared" si="41"/>
        <v>0</v>
      </c>
      <c r="AO104" s="53"/>
      <c r="AP104" s="52">
        <f t="shared" si="42"/>
        <v>0</v>
      </c>
      <c r="AQ104" s="51">
        <v>17.89</v>
      </c>
      <c r="AR104" s="52">
        <f t="shared" si="43"/>
        <v>1.0143630000000001</v>
      </c>
      <c r="AS104" s="51"/>
      <c r="AU104">
        <f t="shared" ref="AU82:AU107" si="66">SUM(Y104+AA104+AC104+AE104+AG104+AI104+AK104)*70</f>
        <v>0</v>
      </c>
    </row>
    <row r="105" spans="1:47" ht="18.75">
      <c r="A105" s="58">
        <v>43</v>
      </c>
      <c r="B105" s="70" t="s">
        <v>245</v>
      </c>
      <c r="C105" s="79">
        <v>151.04</v>
      </c>
      <c r="D105" s="79">
        <f t="shared" si="64"/>
        <v>100</v>
      </c>
      <c r="E105" s="61">
        <f t="shared" si="54"/>
        <v>5</v>
      </c>
      <c r="F105" s="61">
        <f t="shared" ref="F105:F114" si="67">E105*C105/1000</f>
        <v>0.75519999999999998</v>
      </c>
      <c r="G105" s="53"/>
      <c r="H105" s="52">
        <f t="shared" si="65"/>
        <v>0</v>
      </c>
      <c r="I105" s="53"/>
      <c r="J105" s="52">
        <f t="shared" si="33"/>
        <v>0</v>
      </c>
      <c r="K105" s="51">
        <v>50</v>
      </c>
      <c r="L105" s="52">
        <f t="shared" si="34"/>
        <v>7.5519999999999996</v>
      </c>
      <c r="M105" s="51"/>
      <c r="N105" s="52">
        <f t="shared" si="44"/>
        <v>0</v>
      </c>
      <c r="O105" s="52"/>
      <c r="P105" s="52">
        <f t="shared" si="45"/>
        <v>0</v>
      </c>
      <c r="Q105" s="53"/>
      <c r="R105" s="52">
        <f t="shared" si="46"/>
        <v>0</v>
      </c>
      <c r="S105" s="53"/>
      <c r="T105" s="52">
        <f t="shared" si="47"/>
        <v>0</v>
      </c>
      <c r="U105" s="67"/>
      <c r="V105" s="52">
        <f t="shared" si="48"/>
        <v>0</v>
      </c>
      <c r="W105" s="53"/>
      <c r="X105" s="52">
        <f t="shared" si="49"/>
        <v>0</v>
      </c>
      <c r="Y105" s="53"/>
      <c r="Z105" s="52">
        <f t="shared" si="35"/>
        <v>0</v>
      </c>
      <c r="AA105" s="53"/>
      <c r="AB105" s="52">
        <f t="shared" si="36"/>
        <v>0</v>
      </c>
      <c r="AC105" s="53"/>
      <c r="AD105" s="52">
        <f t="shared" si="37"/>
        <v>0</v>
      </c>
      <c r="AE105" s="53"/>
      <c r="AF105" s="52">
        <f t="shared" si="60"/>
        <v>0</v>
      </c>
      <c r="AG105" s="53"/>
      <c r="AH105" s="52">
        <f t="shared" si="56"/>
        <v>0</v>
      </c>
      <c r="AI105" s="53"/>
      <c r="AJ105" s="52">
        <f t="shared" si="39"/>
        <v>0</v>
      </c>
      <c r="AK105" s="53"/>
      <c r="AL105" s="52">
        <f t="shared" si="40"/>
        <v>0</v>
      </c>
      <c r="AM105" s="53">
        <v>50</v>
      </c>
      <c r="AN105" s="52">
        <f t="shared" si="41"/>
        <v>7.5519999999999996</v>
      </c>
      <c r="AO105" s="53"/>
      <c r="AP105" s="52">
        <f t="shared" si="42"/>
        <v>0</v>
      </c>
      <c r="AQ105" s="51"/>
      <c r="AR105" s="52">
        <f t="shared" si="43"/>
        <v>0</v>
      </c>
      <c r="AS105" s="51"/>
      <c r="AU105">
        <f t="shared" si="66"/>
        <v>0</v>
      </c>
    </row>
    <row r="106" spans="1:47" ht="18.75">
      <c r="A106" s="58">
        <v>44</v>
      </c>
      <c r="B106" s="70" t="s">
        <v>246</v>
      </c>
      <c r="C106" s="79">
        <v>429.72</v>
      </c>
      <c r="D106" s="79">
        <f t="shared" si="64"/>
        <v>0</v>
      </c>
      <c r="E106" s="61">
        <f t="shared" si="54"/>
        <v>0</v>
      </c>
      <c r="F106" s="61">
        <f t="shared" si="67"/>
        <v>0</v>
      </c>
      <c r="G106" s="53"/>
      <c r="H106" s="52">
        <f t="shared" si="65"/>
        <v>0</v>
      </c>
      <c r="I106" s="53"/>
      <c r="J106" s="52">
        <f>I106*C106/1000</f>
        <v>0</v>
      </c>
      <c r="K106" s="51"/>
      <c r="L106" s="52">
        <f t="shared" si="34"/>
        <v>0</v>
      </c>
      <c r="M106" s="51"/>
      <c r="N106" s="52">
        <f t="shared" si="44"/>
        <v>0</v>
      </c>
      <c r="O106" s="52"/>
      <c r="P106" s="52">
        <f t="shared" si="45"/>
        <v>0</v>
      </c>
      <c r="Q106" s="53"/>
      <c r="R106" s="52">
        <f t="shared" si="46"/>
        <v>0</v>
      </c>
      <c r="S106" s="53"/>
      <c r="T106" s="52">
        <f t="shared" si="47"/>
        <v>0</v>
      </c>
      <c r="U106" s="67"/>
      <c r="V106" s="52">
        <f t="shared" si="48"/>
        <v>0</v>
      </c>
      <c r="W106" s="53"/>
      <c r="X106" s="52">
        <f t="shared" si="49"/>
        <v>0</v>
      </c>
      <c r="Y106" s="53"/>
      <c r="Z106" s="52">
        <f t="shared" si="35"/>
        <v>0</v>
      </c>
      <c r="AA106" s="53"/>
      <c r="AB106" s="52">
        <f t="shared" si="36"/>
        <v>0</v>
      </c>
      <c r="AC106" s="53"/>
      <c r="AD106" s="52">
        <f t="shared" si="37"/>
        <v>0</v>
      </c>
      <c r="AE106" s="53"/>
      <c r="AF106" s="52">
        <f t="shared" si="60"/>
        <v>0</v>
      </c>
      <c r="AG106" s="53"/>
      <c r="AH106" s="52">
        <f t="shared" si="56"/>
        <v>0</v>
      </c>
      <c r="AI106" s="53"/>
      <c r="AJ106" s="52">
        <f t="shared" si="39"/>
        <v>0</v>
      </c>
      <c r="AK106" s="53"/>
      <c r="AL106" s="52">
        <f t="shared" si="40"/>
        <v>0</v>
      </c>
      <c r="AM106" s="53"/>
      <c r="AN106" s="52">
        <f t="shared" si="41"/>
        <v>0</v>
      </c>
      <c r="AO106" s="53"/>
      <c r="AP106" s="52">
        <f t="shared" si="42"/>
        <v>0</v>
      </c>
      <c r="AQ106" s="51"/>
      <c r="AR106" s="52">
        <f t="shared" si="43"/>
        <v>0</v>
      </c>
      <c r="AS106" s="51"/>
      <c r="AU106">
        <f t="shared" si="66"/>
        <v>0</v>
      </c>
    </row>
    <row r="107" spans="1:47" ht="18.75">
      <c r="A107" s="58">
        <v>45</v>
      </c>
      <c r="B107" s="70" t="s">
        <v>262</v>
      </c>
      <c r="C107" s="79">
        <v>172.7</v>
      </c>
      <c r="D107" s="79">
        <f t="shared" si="64"/>
        <v>119.48</v>
      </c>
      <c r="E107" s="61">
        <f t="shared" si="54"/>
        <v>5.9740000000000002</v>
      </c>
      <c r="F107" s="61">
        <f t="shared" si="67"/>
        <v>1.0317097999999998</v>
      </c>
      <c r="G107" s="53"/>
      <c r="H107" s="52">
        <f t="shared" si="65"/>
        <v>0</v>
      </c>
      <c r="I107" s="53">
        <v>119.48</v>
      </c>
      <c r="J107" s="52">
        <f>I107*C107/1000</f>
        <v>20.634195999999999</v>
      </c>
      <c r="K107" s="51"/>
      <c r="L107" s="52">
        <f t="shared" si="34"/>
        <v>0</v>
      </c>
      <c r="M107" s="51"/>
      <c r="N107" s="52">
        <f t="shared" si="44"/>
        <v>0</v>
      </c>
      <c r="O107" s="52"/>
      <c r="P107" s="52">
        <f t="shared" si="45"/>
        <v>0</v>
      </c>
      <c r="Q107" s="53"/>
      <c r="R107" s="52">
        <f t="shared" si="46"/>
        <v>0</v>
      </c>
      <c r="S107" s="53"/>
      <c r="T107" s="52">
        <f t="shared" si="47"/>
        <v>0</v>
      </c>
      <c r="U107" s="67"/>
      <c r="V107" s="52">
        <f t="shared" si="48"/>
        <v>0</v>
      </c>
      <c r="W107" s="53"/>
      <c r="X107" s="52">
        <f t="shared" si="49"/>
        <v>0</v>
      </c>
      <c r="Y107" s="53"/>
      <c r="Z107" s="52">
        <f t="shared" si="35"/>
        <v>0</v>
      </c>
      <c r="AA107" s="53"/>
      <c r="AB107" s="52">
        <f t="shared" si="36"/>
        <v>0</v>
      </c>
      <c r="AC107" s="53"/>
      <c r="AD107" s="52">
        <f t="shared" si="37"/>
        <v>0</v>
      </c>
      <c r="AE107" s="53"/>
      <c r="AF107" s="52">
        <f t="shared" si="60"/>
        <v>0</v>
      </c>
      <c r="AG107" s="53"/>
      <c r="AH107" s="52">
        <f t="shared" si="56"/>
        <v>0</v>
      </c>
      <c r="AI107" s="53"/>
      <c r="AJ107" s="52">
        <f t="shared" si="39"/>
        <v>0</v>
      </c>
      <c r="AK107" s="53"/>
      <c r="AL107" s="52">
        <f t="shared" si="40"/>
        <v>0</v>
      </c>
      <c r="AM107" s="53"/>
      <c r="AN107" s="52">
        <f t="shared" si="41"/>
        <v>0</v>
      </c>
      <c r="AO107" s="53"/>
      <c r="AP107" s="52">
        <f t="shared" si="42"/>
        <v>0</v>
      </c>
      <c r="AQ107" s="51"/>
      <c r="AR107" s="52">
        <f t="shared" si="43"/>
        <v>0</v>
      </c>
      <c r="AS107" s="51"/>
      <c r="AU107">
        <f t="shared" si="66"/>
        <v>0</v>
      </c>
    </row>
    <row r="108" spans="1:47" ht="18.75">
      <c r="A108" s="58">
        <v>46</v>
      </c>
      <c r="B108" s="70" t="s">
        <v>128</v>
      </c>
      <c r="C108" s="79">
        <v>90.08</v>
      </c>
      <c r="D108" s="79">
        <f t="shared" si="64"/>
        <v>115</v>
      </c>
      <c r="E108" s="61">
        <f t="shared" si="54"/>
        <v>5.75</v>
      </c>
      <c r="F108" s="61">
        <f t="shared" si="67"/>
        <v>0.51796000000000009</v>
      </c>
      <c r="G108" s="53"/>
      <c r="H108" s="52">
        <f t="shared" si="65"/>
        <v>0</v>
      </c>
      <c r="I108" s="53"/>
      <c r="J108" s="52">
        <f t="shared" ref="J108:J114" si="68">I108*C108/1000</f>
        <v>0</v>
      </c>
      <c r="K108" s="51"/>
      <c r="L108" s="52">
        <f t="shared" si="34"/>
        <v>0</v>
      </c>
      <c r="M108" s="51"/>
      <c r="N108" s="52">
        <f t="shared" si="44"/>
        <v>0</v>
      </c>
      <c r="O108" s="53"/>
      <c r="P108" s="52">
        <f t="shared" si="45"/>
        <v>0</v>
      </c>
      <c r="Q108" s="53"/>
      <c r="R108" s="52">
        <f t="shared" si="46"/>
        <v>0</v>
      </c>
      <c r="S108" s="53"/>
      <c r="T108" s="52">
        <f t="shared" si="47"/>
        <v>0</v>
      </c>
      <c r="U108" s="53">
        <v>65</v>
      </c>
      <c r="V108" s="52">
        <f t="shared" si="48"/>
        <v>5.8552</v>
      </c>
      <c r="W108" s="53"/>
      <c r="X108" s="52">
        <f t="shared" si="49"/>
        <v>0</v>
      </c>
      <c r="Y108" s="53"/>
      <c r="Z108" s="52">
        <f t="shared" si="35"/>
        <v>0</v>
      </c>
      <c r="AA108" s="51">
        <v>25</v>
      </c>
      <c r="AB108" s="52">
        <f t="shared" si="36"/>
        <v>2.2519999999999998</v>
      </c>
      <c r="AC108" s="53"/>
      <c r="AD108" s="52">
        <f t="shared" si="37"/>
        <v>0</v>
      </c>
      <c r="AE108" s="53"/>
      <c r="AF108" s="52">
        <f t="shared" si="60"/>
        <v>0</v>
      </c>
      <c r="AG108" s="53"/>
      <c r="AH108" s="52">
        <f t="shared" si="56"/>
        <v>0</v>
      </c>
      <c r="AI108" s="53"/>
      <c r="AJ108" s="52">
        <f t="shared" si="39"/>
        <v>0</v>
      </c>
      <c r="AK108" s="53"/>
      <c r="AL108" s="52">
        <f t="shared" si="40"/>
        <v>0</v>
      </c>
      <c r="AM108" s="53"/>
      <c r="AN108" s="52">
        <f t="shared" si="41"/>
        <v>0</v>
      </c>
      <c r="AO108" s="53"/>
      <c r="AP108" s="52">
        <f t="shared" si="42"/>
        <v>0</v>
      </c>
      <c r="AQ108" s="51">
        <v>25</v>
      </c>
      <c r="AR108" s="52">
        <f t="shared" si="43"/>
        <v>2.2519999999999998</v>
      </c>
      <c r="AS108" s="51"/>
    </row>
    <row r="109" spans="1:47" ht="18.75">
      <c r="A109" s="58">
        <v>47</v>
      </c>
      <c r="B109" s="70" t="s">
        <v>100</v>
      </c>
      <c r="C109" s="79">
        <v>64.47</v>
      </c>
      <c r="D109" s="79">
        <f t="shared" si="64"/>
        <v>400</v>
      </c>
      <c r="E109" s="61">
        <f t="shared" si="54"/>
        <v>20</v>
      </c>
      <c r="F109" s="61">
        <f t="shared" si="67"/>
        <v>1.2894000000000001</v>
      </c>
      <c r="G109" s="53"/>
      <c r="H109" s="52">
        <f t="shared" si="65"/>
        <v>0</v>
      </c>
      <c r="I109" s="53"/>
      <c r="J109" s="52">
        <f t="shared" si="68"/>
        <v>0</v>
      </c>
      <c r="K109" s="51"/>
      <c r="L109" s="52">
        <f t="shared" si="34"/>
        <v>0</v>
      </c>
      <c r="M109" s="51"/>
      <c r="N109" s="52">
        <f t="shared" si="44"/>
        <v>0</v>
      </c>
      <c r="O109" s="53">
        <v>100</v>
      </c>
      <c r="P109" s="52">
        <f t="shared" si="45"/>
        <v>6.4470000000000001</v>
      </c>
      <c r="Q109" s="53"/>
      <c r="R109" s="52">
        <f t="shared" si="46"/>
        <v>0</v>
      </c>
      <c r="S109" s="53"/>
      <c r="T109" s="52">
        <f t="shared" si="47"/>
        <v>0</v>
      </c>
      <c r="U109" s="53">
        <v>100</v>
      </c>
      <c r="V109" s="52">
        <f t="shared" si="48"/>
        <v>6.4470000000000001</v>
      </c>
      <c r="W109" s="53"/>
      <c r="X109" s="52">
        <f t="shared" si="49"/>
        <v>0</v>
      </c>
      <c r="Y109" s="53"/>
      <c r="Z109" s="52">
        <f t="shared" si="35"/>
        <v>0</v>
      </c>
      <c r="AA109" s="53"/>
      <c r="AB109" s="52">
        <f t="shared" si="36"/>
        <v>0</v>
      </c>
      <c r="AC109" s="53"/>
      <c r="AD109" s="52">
        <f t="shared" si="37"/>
        <v>0</v>
      </c>
      <c r="AE109" s="53">
        <v>100</v>
      </c>
      <c r="AF109" s="52">
        <f t="shared" si="60"/>
        <v>6.4470000000000001</v>
      </c>
      <c r="AG109" s="53"/>
      <c r="AH109" s="52">
        <f t="shared" si="56"/>
        <v>0</v>
      </c>
      <c r="AI109" s="53"/>
      <c r="AJ109" s="52">
        <f t="shared" si="39"/>
        <v>0</v>
      </c>
      <c r="AK109" s="53"/>
      <c r="AL109" s="52">
        <f t="shared" si="40"/>
        <v>0</v>
      </c>
      <c r="AM109" s="53"/>
      <c r="AN109" s="52">
        <f t="shared" si="41"/>
        <v>0</v>
      </c>
      <c r="AO109" s="53">
        <v>100</v>
      </c>
      <c r="AP109" s="52">
        <f t="shared" si="42"/>
        <v>6.4470000000000001</v>
      </c>
      <c r="AQ109" s="51"/>
      <c r="AR109" s="52">
        <f t="shared" si="43"/>
        <v>0</v>
      </c>
      <c r="AS109" s="51"/>
    </row>
    <row r="110" spans="1:47" ht="18.75">
      <c r="A110" s="58">
        <v>48</v>
      </c>
      <c r="B110" s="70" t="s">
        <v>180</v>
      </c>
      <c r="C110" s="79">
        <v>972.75</v>
      </c>
      <c r="D110" s="60">
        <f t="shared" si="64"/>
        <v>2.6</v>
      </c>
      <c r="E110" s="61">
        <f t="shared" si="54"/>
        <v>0.13</v>
      </c>
      <c r="F110" s="61">
        <f t="shared" si="67"/>
        <v>0.1264575</v>
      </c>
      <c r="G110" s="53">
        <v>1.2</v>
      </c>
      <c r="H110" s="52">
        <f t="shared" si="65"/>
        <v>1.1673</v>
      </c>
      <c r="I110" s="53"/>
      <c r="J110" s="52">
        <f t="shared" si="68"/>
        <v>0</v>
      </c>
      <c r="K110" s="51"/>
      <c r="L110" s="52">
        <f t="shared" si="34"/>
        <v>0</v>
      </c>
      <c r="M110" s="51"/>
      <c r="N110" s="52">
        <f t="shared" si="44"/>
        <v>0</v>
      </c>
      <c r="O110" s="53"/>
      <c r="P110" s="52">
        <f t="shared" si="45"/>
        <v>0</v>
      </c>
      <c r="Q110" s="53"/>
      <c r="R110" s="52">
        <f t="shared" si="46"/>
        <v>0</v>
      </c>
      <c r="S110" s="53"/>
      <c r="T110" s="52">
        <f t="shared" si="47"/>
        <v>0</v>
      </c>
      <c r="U110" s="53"/>
      <c r="V110" s="52">
        <f t="shared" si="48"/>
        <v>0</v>
      </c>
      <c r="W110" s="53">
        <v>1.2</v>
      </c>
      <c r="X110" s="52">
        <f t="shared" si="49"/>
        <v>1.1673</v>
      </c>
      <c r="Y110" s="53"/>
      <c r="Z110" s="52">
        <f t="shared" si="35"/>
        <v>0</v>
      </c>
      <c r="AA110" s="53"/>
      <c r="AB110" s="52">
        <f t="shared" si="36"/>
        <v>0</v>
      </c>
      <c r="AC110" s="53"/>
      <c r="AD110" s="52">
        <f t="shared" si="37"/>
        <v>0</v>
      </c>
      <c r="AE110" s="53"/>
      <c r="AF110" s="52">
        <f t="shared" si="60"/>
        <v>0</v>
      </c>
      <c r="AG110" s="53"/>
      <c r="AH110" s="52">
        <f t="shared" si="56"/>
        <v>0</v>
      </c>
      <c r="AI110" s="53"/>
      <c r="AJ110" s="52">
        <f t="shared" si="39"/>
        <v>0</v>
      </c>
      <c r="AK110" s="53">
        <v>0.2</v>
      </c>
      <c r="AL110" s="52">
        <f t="shared" si="40"/>
        <v>0.19455</v>
      </c>
      <c r="AM110" s="53"/>
      <c r="AN110" s="52">
        <f t="shared" si="41"/>
        <v>0</v>
      </c>
      <c r="AO110" s="53"/>
      <c r="AP110" s="52">
        <f t="shared" si="42"/>
        <v>0</v>
      </c>
      <c r="AQ110" s="51"/>
      <c r="AR110" s="52">
        <f t="shared" si="43"/>
        <v>0</v>
      </c>
      <c r="AS110" s="51"/>
    </row>
    <row r="111" spans="1:47" ht="18.75">
      <c r="A111" s="58">
        <v>49</v>
      </c>
      <c r="B111" s="70" t="s">
        <v>182</v>
      </c>
      <c r="C111" s="79">
        <v>1022</v>
      </c>
      <c r="D111" s="60">
        <f t="shared" si="64"/>
        <v>0.4</v>
      </c>
      <c r="E111" s="61">
        <f t="shared" si="54"/>
        <v>0.02</v>
      </c>
      <c r="F111" s="61">
        <f t="shared" si="67"/>
        <v>2.044E-2</v>
      </c>
      <c r="G111" s="53"/>
      <c r="H111" s="52">
        <f t="shared" si="65"/>
        <v>0</v>
      </c>
      <c r="I111" s="53"/>
      <c r="J111" s="52">
        <f t="shared" si="68"/>
        <v>0</v>
      </c>
      <c r="K111" s="51"/>
      <c r="L111" s="52">
        <f t="shared" si="34"/>
        <v>0</v>
      </c>
      <c r="M111" s="51"/>
      <c r="N111" s="52">
        <f t="shared" si="44"/>
        <v>0</v>
      </c>
      <c r="O111" s="53"/>
      <c r="P111" s="52">
        <f t="shared" si="45"/>
        <v>0</v>
      </c>
      <c r="Q111" s="53"/>
      <c r="R111" s="52">
        <f t="shared" si="46"/>
        <v>0</v>
      </c>
      <c r="S111" s="53"/>
      <c r="T111" s="52">
        <f t="shared" si="47"/>
        <v>0</v>
      </c>
      <c r="U111" s="53"/>
      <c r="V111" s="52">
        <f t="shared" si="48"/>
        <v>0</v>
      </c>
      <c r="W111" s="53"/>
      <c r="X111" s="52">
        <f t="shared" si="49"/>
        <v>0</v>
      </c>
      <c r="Y111" s="53"/>
      <c r="Z111" s="52">
        <f t="shared" si="35"/>
        <v>0</v>
      </c>
      <c r="AA111" s="53"/>
      <c r="AB111" s="52">
        <f t="shared" si="36"/>
        <v>0</v>
      </c>
      <c r="AC111" s="53"/>
      <c r="AD111" s="52">
        <f t="shared" si="37"/>
        <v>0</v>
      </c>
      <c r="AE111" s="53"/>
      <c r="AF111" s="52">
        <f t="shared" si="60"/>
        <v>0</v>
      </c>
      <c r="AG111" s="53"/>
      <c r="AH111" s="52">
        <f t="shared" si="56"/>
        <v>0</v>
      </c>
      <c r="AI111" s="53"/>
      <c r="AJ111" s="52">
        <f t="shared" si="39"/>
        <v>0</v>
      </c>
      <c r="AK111" s="53">
        <v>0.4</v>
      </c>
      <c r="AL111" s="52">
        <f t="shared" si="40"/>
        <v>0.4088</v>
      </c>
      <c r="AM111" s="53"/>
      <c r="AN111" s="52">
        <f t="shared" si="41"/>
        <v>0</v>
      </c>
      <c r="AO111" s="53"/>
      <c r="AP111" s="52">
        <f t="shared" si="42"/>
        <v>0</v>
      </c>
      <c r="AQ111" s="51"/>
      <c r="AR111" s="52">
        <f t="shared" si="43"/>
        <v>0</v>
      </c>
      <c r="AS111" s="51"/>
    </row>
    <row r="112" spans="1:47" ht="18.75">
      <c r="A112" s="58">
        <v>50</v>
      </c>
      <c r="B112" s="59" t="s">
        <v>82</v>
      </c>
      <c r="C112" s="79">
        <v>954.41</v>
      </c>
      <c r="D112" s="60">
        <f t="shared" si="64"/>
        <v>0.67100000000000026</v>
      </c>
      <c r="E112" s="61">
        <f t="shared" si="54"/>
        <v>3.355000000000001E-2</v>
      </c>
      <c r="F112" s="61">
        <f t="shared" si="67"/>
        <v>3.202045550000001E-2</v>
      </c>
      <c r="G112" s="51">
        <v>0.03</v>
      </c>
      <c r="H112" s="52">
        <f t="shared" si="65"/>
        <v>2.8632299999999996E-2</v>
      </c>
      <c r="I112" s="51">
        <v>2.5000000000000001E-2</v>
      </c>
      <c r="J112" s="52">
        <f t="shared" si="68"/>
        <v>2.386025E-2</v>
      </c>
      <c r="K112" s="51">
        <v>0.03</v>
      </c>
      <c r="L112" s="52">
        <f t="shared" si="34"/>
        <v>2.8632299999999996E-2</v>
      </c>
      <c r="M112" s="51">
        <v>0.03</v>
      </c>
      <c r="N112" s="52">
        <f t="shared" si="44"/>
        <v>2.8632299999999996E-2</v>
      </c>
      <c r="O112" s="51">
        <v>0.05</v>
      </c>
      <c r="P112" s="52">
        <f t="shared" si="45"/>
        <v>4.7720499999999999E-2</v>
      </c>
      <c r="Q112" s="51">
        <v>4.2000000000000003E-2</v>
      </c>
      <c r="R112" s="52">
        <f t="shared" si="46"/>
        <v>4.0085219999999998E-2</v>
      </c>
      <c r="S112" s="51">
        <v>0.03</v>
      </c>
      <c r="T112" s="52">
        <f t="shared" si="47"/>
        <v>2.8632299999999996E-2</v>
      </c>
      <c r="U112" s="51">
        <v>0.04</v>
      </c>
      <c r="V112" s="52">
        <f t="shared" si="48"/>
        <v>3.8176399999999999E-2</v>
      </c>
      <c r="W112" s="51">
        <v>0.03</v>
      </c>
      <c r="X112" s="52">
        <f t="shared" si="49"/>
        <v>2.8632299999999996E-2</v>
      </c>
      <c r="Y112" s="51">
        <v>0.03</v>
      </c>
      <c r="Z112" s="52">
        <f t="shared" si="35"/>
        <v>2.8632299999999996E-2</v>
      </c>
      <c r="AA112" s="51">
        <v>0.03</v>
      </c>
      <c r="AB112" s="52">
        <f t="shared" si="36"/>
        <v>2.8632299999999996E-2</v>
      </c>
      <c r="AC112" s="51">
        <v>0.03</v>
      </c>
      <c r="AD112" s="52">
        <f t="shared" si="37"/>
        <v>2.8632299999999996E-2</v>
      </c>
      <c r="AE112" s="51">
        <v>0.03</v>
      </c>
      <c r="AF112" s="52">
        <f t="shared" si="60"/>
        <v>2.8632299999999996E-2</v>
      </c>
      <c r="AG112" s="51">
        <v>0.03</v>
      </c>
      <c r="AH112" s="52">
        <f t="shared" si="56"/>
        <v>2.8632299999999996E-2</v>
      </c>
      <c r="AI112" s="51">
        <v>0.03</v>
      </c>
      <c r="AJ112" s="52">
        <f t="shared" si="39"/>
        <v>2.8632299999999996E-2</v>
      </c>
      <c r="AK112" s="51">
        <v>0.03</v>
      </c>
      <c r="AL112" s="52">
        <f t="shared" si="40"/>
        <v>2.8632299999999996E-2</v>
      </c>
      <c r="AM112" s="51">
        <v>0.04</v>
      </c>
      <c r="AN112" s="52">
        <f t="shared" si="41"/>
        <v>3.8176399999999999E-2</v>
      </c>
      <c r="AO112" s="51">
        <v>4.2000000000000003E-2</v>
      </c>
      <c r="AP112" s="52">
        <f t="shared" si="42"/>
        <v>4.0085219999999998E-2</v>
      </c>
      <c r="AQ112" s="51">
        <v>4.2000000000000003E-2</v>
      </c>
      <c r="AR112" s="52">
        <f t="shared" si="43"/>
        <v>4.0085219999999998E-2</v>
      </c>
      <c r="AS112" s="51">
        <v>0.03</v>
      </c>
    </row>
    <row r="113" spans="1:45" ht="18.75">
      <c r="A113" s="58">
        <v>51</v>
      </c>
      <c r="B113" s="62" t="s">
        <v>83</v>
      </c>
      <c r="C113" s="79">
        <v>492.53</v>
      </c>
      <c r="D113" s="60">
        <f t="shared" si="64"/>
        <v>3.4800000000000013</v>
      </c>
      <c r="E113" s="61">
        <f t="shared" si="54"/>
        <v>0.17400000000000007</v>
      </c>
      <c r="F113" s="61">
        <f t="shared" si="67"/>
        <v>8.5700220000000035E-2</v>
      </c>
      <c r="G113" s="53">
        <v>0.1</v>
      </c>
      <c r="H113" s="52">
        <f t="shared" si="65"/>
        <v>4.9252999999999998E-2</v>
      </c>
      <c r="I113" s="51"/>
      <c r="J113" s="52">
        <f t="shared" si="68"/>
        <v>0</v>
      </c>
      <c r="K113" s="51">
        <v>2</v>
      </c>
      <c r="L113" s="52">
        <f t="shared" si="34"/>
        <v>0.98505999999999994</v>
      </c>
      <c r="M113" s="51"/>
      <c r="N113" s="52">
        <f t="shared" si="44"/>
        <v>0</v>
      </c>
      <c r="O113" s="51"/>
      <c r="P113" s="52">
        <f t="shared" si="45"/>
        <v>0</v>
      </c>
      <c r="Q113" s="51">
        <v>0.1</v>
      </c>
      <c r="R113" s="52">
        <f t="shared" si="46"/>
        <v>4.9252999999999998E-2</v>
      </c>
      <c r="S113" s="51"/>
      <c r="T113" s="52">
        <f t="shared" si="47"/>
        <v>0</v>
      </c>
      <c r="U113" s="51"/>
      <c r="V113" s="52">
        <f t="shared" si="48"/>
        <v>0</v>
      </c>
      <c r="W113" s="51">
        <v>0.1</v>
      </c>
      <c r="X113" s="52">
        <f t="shared" si="49"/>
        <v>4.9252999999999998E-2</v>
      </c>
      <c r="Y113" s="51">
        <v>0.12</v>
      </c>
      <c r="Z113" s="52">
        <f t="shared" si="35"/>
        <v>5.9103599999999992E-2</v>
      </c>
      <c r="AA113" s="51">
        <v>0.1</v>
      </c>
      <c r="AB113" s="52">
        <f t="shared" si="36"/>
        <v>4.9252999999999998E-2</v>
      </c>
      <c r="AC113" s="51">
        <v>0.1</v>
      </c>
      <c r="AD113" s="52">
        <f t="shared" si="37"/>
        <v>4.9252999999999998E-2</v>
      </c>
      <c r="AE113" s="51">
        <v>0.16</v>
      </c>
      <c r="AF113" s="52">
        <f t="shared" si="60"/>
        <v>7.8804799999999994E-2</v>
      </c>
      <c r="AG113" s="51">
        <v>0.12</v>
      </c>
      <c r="AH113" s="52">
        <f t="shared" si="56"/>
        <v>5.9103599999999992E-2</v>
      </c>
      <c r="AI113" s="51"/>
      <c r="AJ113" s="52">
        <f t="shared" si="39"/>
        <v>0</v>
      </c>
      <c r="AK113" s="51"/>
      <c r="AL113" s="52">
        <f t="shared" si="40"/>
        <v>0</v>
      </c>
      <c r="AM113" s="51">
        <v>0.2</v>
      </c>
      <c r="AN113" s="52">
        <f t="shared" si="41"/>
        <v>9.8505999999999996E-2</v>
      </c>
      <c r="AO113" s="51">
        <v>0.12</v>
      </c>
      <c r="AP113" s="52">
        <f t="shared" si="42"/>
        <v>5.9103599999999992E-2</v>
      </c>
      <c r="AQ113" s="51">
        <v>0.26</v>
      </c>
      <c r="AR113" s="52">
        <f t="shared" si="43"/>
        <v>0.1280578</v>
      </c>
      <c r="AS113" s="51"/>
    </row>
    <row r="114" spans="1:45" ht="18.75">
      <c r="A114" s="58">
        <v>52</v>
      </c>
      <c r="B114" s="62" t="s">
        <v>84</v>
      </c>
      <c r="C114" s="79">
        <v>664.92</v>
      </c>
      <c r="D114" s="60">
        <f t="shared" si="64"/>
        <v>3.0600000000000005</v>
      </c>
      <c r="E114" s="61">
        <f t="shared" si="54"/>
        <v>0.15300000000000002</v>
      </c>
      <c r="F114" s="61">
        <f t="shared" si="67"/>
        <v>0.10173276000000002</v>
      </c>
      <c r="G114" s="53">
        <v>0.12</v>
      </c>
      <c r="H114" s="52">
        <f t="shared" si="65"/>
        <v>7.9790399999999997E-2</v>
      </c>
      <c r="I114" s="51">
        <v>0.12</v>
      </c>
      <c r="J114" s="52">
        <f t="shared" si="68"/>
        <v>7.9790399999999997E-2</v>
      </c>
      <c r="K114" s="51">
        <v>0.12</v>
      </c>
      <c r="L114" s="52">
        <f t="shared" si="34"/>
        <v>7.9790399999999997E-2</v>
      </c>
      <c r="M114" s="51">
        <v>0.12</v>
      </c>
      <c r="N114" s="52">
        <f t="shared" si="44"/>
        <v>7.9790399999999997E-2</v>
      </c>
      <c r="O114" s="51">
        <v>0.12</v>
      </c>
      <c r="P114" s="52">
        <f t="shared" si="45"/>
        <v>7.9790399999999997E-2</v>
      </c>
      <c r="Q114" s="51">
        <v>0.12</v>
      </c>
      <c r="R114" s="52">
        <f t="shared" si="46"/>
        <v>7.9790399999999997E-2</v>
      </c>
      <c r="S114" s="51">
        <v>0.12</v>
      </c>
      <c r="T114" s="52">
        <f t="shared" si="47"/>
        <v>7.9790399999999997E-2</v>
      </c>
      <c r="U114" s="51">
        <v>0.36</v>
      </c>
      <c r="V114" s="52">
        <f t="shared" si="48"/>
        <v>0.23937119999999998</v>
      </c>
      <c r="W114" s="51">
        <v>0.12</v>
      </c>
      <c r="X114" s="52">
        <f t="shared" si="49"/>
        <v>7.9790399999999997E-2</v>
      </c>
      <c r="Y114" s="51">
        <v>0.12</v>
      </c>
      <c r="Z114" s="52">
        <f t="shared" si="35"/>
        <v>7.9790399999999997E-2</v>
      </c>
      <c r="AA114" s="51">
        <v>0.12</v>
      </c>
      <c r="AB114" s="52">
        <f t="shared" si="36"/>
        <v>7.9790399999999997E-2</v>
      </c>
      <c r="AC114" s="51">
        <v>0.23</v>
      </c>
      <c r="AD114" s="52">
        <f t="shared" si="37"/>
        <v>0.1529316</v>
      </c>
      <c r="AE114" s="51">
        <v>0.12</v>
      </c>
      <c r="AF114" s="52">
        <f t="shared" si="60"/>
        <v>7.9790399999999997E-2</v>
      </c>
      <c r="AG114" s="51">
        <v>0.32</v>
      </c>
      <c r="AH114" s="52">
        <f t="shared" si="56"/>
        <v>0.21277439999999997</v>
      </c>
      <c r="AI114" s="51">
        <v>0.12</v>
      </c>
      <c r="AJ114" s="52">
        <f t="shared" si="39"/>
        <v>7.9790399999999997E-2</v>
      </c>
      <c r="AK114" s="51">
        <v>0.12</v>
      </c>
      <c r="AL114" s="52">
        <f t="shared" si="40"/>
        <v>7.9790399999999997E-2</v>
      </c>
      <c r="AM114" s="51">
        <v>0.12</v>
      </c>
      <c r="AN114" s="52">
        <f t="shared" si="41"/>
        <v>7.9790399999999997E-2</v>
      </c>
      <c r="AO114" s="51">
        <v>0.12</v>
      </c>
      <c r="AP114" s="52">
        <f t="shared" si="42"/>
        <v>7.9790399999999997E-2</v>
      </c>
      <c r="AQ114" s="51">
        <v>0.12</v>
      </c>
      <c r="AR114" s="52">
        <f t="shared" si="43"/>
        <v>7.9790399999999997E-2</v>
      </c>
      <c r="AS114" s="51">
        <v>0.23</v>
      </c>
    </row>
  </sheetData>
  <pageMargins left="0.7" right="0.7" top="0.75" bottom="0.75" header="0.3" footer="0.3"/>
  <pageSetup paperSize="9" scale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T249"/>
  <sheetViews>
    <sheetView topLeftCell="A71" workbookViewId="0">
      <selection activeCell="B168" sqref="B168:I249"/>
    </sheetView>
  </sheetViews>
  <sheetFormatPr defaultRowHeight="15"/>
  <cols>
    <col min="2" max="2" width="7.140625" customWidth="1"/>
    <col min="3" max="3" width="34.5703125" customWidth="1"/>
    <col min="4" max="4" width="6" customWidth="1"/>
    <col min="5" max="5" width="29.140625" customWidth="1"/>
    <col min="6" max="6" width="6.7109375" customWidth="1"/>
    <col min="7" max="7" width="32.85546875" customWidth="1"/>
    <col min="8" max="8" width="8" customWidth="1"/>
    <col min="9" max="9" width="26.7109375" customWidth="1"/>
    <col min="10" max="10" width="8.7109375" hidden="1" customWidth="1"/>
    <col min="14" max="17" width="0" hidden="1" customWidth="1"/>
  </cols>
  <sheetData>
    <row r="1" spans="2:18" ht="15.75">
      <c r="C1" s="22" t="s">
        <v>156</v>
      </c>
      <c r="D1" s="22" t="s">
        <v>0</v>
      </c>
      <c r="E1" s="22"/>
      <c r="F1" s="22"/>
      <c r="G1" s="22"/>
      <c r="H1" s="23"/>
      <c r="I1" s="23"/>
    </row>
    <row r="2" spans="2:18" ht="15.75">
      <c r="C2" s="22"/>
      <c r="D2" s="22" t="s">
        <v>222</v>
      </c>
      <c r="E2" s="22"/>
      <c r="F2" s="22"/>
      <c r="G2" s="22"/>
      <c r="H2" s="23"/>
      <c r="I2" s="23"/>
    </row>
    <row r="3" spans="2:18" ht="16.5" thickBot="1">
      <c r="C3" s="22"/>
      <c r="D3" s="22" t="s">
        <v>268</v>
      </c>
      <c r="E3" s="22"/>
      <c r="F3" s="22"/>
      <c r="G3" s="22"/>
      <c r="H3" s="23"/>
      <c r="I3" s="23"/>
    </row>
    <row r="4" spans="2:18" ht="37.5" customHeight="1" thickBot="1">
      <c r="B4" s="4" t="s">
        <v>227</v>
      </c>
      <c r="C4" s="1" t="s">
        <v>1</v>
      </c>
      <c r="D4" s="2"/>
      <c r="E4" s="3" t="s">
        <v>2</v>
      </c>
      <c r="F4" s="4" t="s">
        <v>227</v>
      </c>
      <c r="G4" s="1" t="s">
        <v>4</v>
      </c>
      <c r="H4" s="2"/>
      <c r="I4" s="3" t="s">
        <v>2</v>
      </c>
    </row>
    <row r="5" spans="2:18" ht="51" customHeight="1" thickBot="1">
      <c r="B5" s="7"/>
      <c r="C5" s="5" t="s">
        <v>5</v>
      </c>
      <c r="D5" s="6" t="s">
        <v>6</v>
      </c>
      <c r="E5" s="7" t="s">
        <v>7</v>
      </c>
      <c r="F5" s="7"/>
      <c r="G5" s="5" t="s">
        <v>5</v>
      </c>
      <c r="H5" s="6" t="s">
        <v>8</v>
      </c>
      <c r="I5" s="7" t="s">
        <v>7</v>
      </c>
      <c r="J5" s="24"/>
    </row>
    <row r="6" spans="2:18" ht="48">
      <c r="B6" s="25" t="s">
        <v>228</v>
      </c>
      <c r="C6" s="27" t="s">
        <v>15</v>
      </c>
      <c r="D6" s="29">
        <v>100</v>
      </c>
      <c r="E6" s="25" t="s">
        <v>269</v>
      </c>
      <c r="F6" s="25" t="s">
        <v>228</v>
      </c>
      <c r="G6" s="27" t="s">
        <v>15</v>
      </c>
      <c r="H6" s="29">
        <v>100</v>
      </c>
      <c r="I6" s="25" t="s">
        <v>269</v>
      </c>
      <c r="J6" s="24"/>
    </row>
    <row r="7" spans="2:18" ht="19.5" thickBot="1">
      <c r="B7" s="28">
        <v>30</v>
      </c>
      <c r="C7" s="27" t="s">
        <v>110</v>
      </c>
      <c r="D7" s="28">
        <v>250</v>
      </c>
      <c r="E7" s="28" t="s">
        <v>157</v>
      </c>
      <c r="F7" s="28">
        <v>39</v>
      </c>
      <c r="G7" s="27" t="s">
        <v>148</v>
      </c>
      <c r="H7" s="27">
        <v>250</v>
      </c>
      <c r="I7" s="28" t="s">
        <v>149</v>
      </c>
      <c r="J7" s="24"/>
    </row>
    <row r="8" spans="2:18" ht="18.75" customHeight="1">
      <c r="B8" s="28">
        <v>350</v>
      </c>
      <c r="C8" s="27" t="s">
        <v>229</v>
      </c>
      <c r="D8" s="29">
        <v>240</v>
      </c>
      <c r="E8" s="81" t="s">
        <v>230</v>
      </c>
      <c r="F8" s="28">
        <v>89</v>
      </c>
      <c r="G8" s="27" t="s">
        <v>240</v>
      </c>
      <c r="H8" s="28">
        <v>100</v>
      </c>
      <c r="I8" s="81" t="s">
        <v>241</v>
      </c>
      <c r="J8" s="4" t="s">
        <v>3</v>
      </c>
    </row>
    <row r="9" spans="2:18" ht="38.25" thickBot="1">
      <c r="B9" s="25" t="s">
        <v>233</v>
      </c>
      <c r="C9" s="27" t="s">
        <v>11</v>
      </c>
      <c r="D9" s="28" t="s">
        <v>210</v>
      </c>
      <c r="E9" s="25" t="s">
        <v>208</v>
      </c>
      <c r="F9" s="25">
        <v>55</v>
      </c>
      <c r="G9" s="27" t="s">
        <v>123</v>
      </c>
      <c r="H9" s="29">
        <v>180</v>
      </c>
      <c r="I9" s="28" t="s">
        <v>135</v>
      </c>
      <c r="J9" s="7"/>
    </row>
    <row r="10" spans="2:18" ht="39" customHeight="1">
      <c r="B10" s="36">
        <v>114</v>
      </c>
      <c r="C10" s="35" t="s">
        <v>12</v>
      </c>
      <c r="D10" s="30">
        <v>200</v>
      </c>
      <c r="E10" s="36" t="s">
        <v>13</v>
      </c>
      <c r="F10" s="36" t="s">
        <v>233</v>
      </c>
      <c r="G10" s="27" t="s">
        <v>11</v>
      </c>
      <c r="H10" s="28" t="s">
        <v>171</v>
      </c>
      <c r="I10" s="25" t="s">
        <v>172</v>
      </c>
      <c r="J10" s="71" t="s">
        <v>131</v>
      </c>
    </row>
    <row r="11" spans="2:18" ht="40.5" customHeight="1" thickBot="1">
      <c r="B11" s="28"/>
      <c r="C11" s="27"/>
      <c r="D11" s="29"/>
      <c r="E11" s="28"/>
      <c r="F11" s="28">
        <v>114</v>
      </c>
      <c r="G11" s="35" t="s">
        <v>12</v>
      </c>
      <c r="H11" s="30">
        <v>200</v>
      </c>
      <c r="I11" s="36" t="s">
        <v>13</v>
      </c>
      <c r="J11" s="28">
        <v>39</v>
      </c>
    </row>
    <row r="12" spans="2:18" ht="13.5" customHeight="1" thickBot="1">
      <c r="B12" s="75"/>
      <c r="C12" s="74" t="s">
        <v>14</v>
      </c>
      <c r="D12" s="75"/>
      <c r="E12" s="75"/>
      <c r="F12" s="75"/>
      <c r="G12" s="10" t="s">
        <v>14</v>
      </c>
      <c r="H12" s="15"/>
      <c r="I12" s="15"/>
      <c r="J12" s="28">
        <v>55</v>
      </c>
    </row>
    <row r="13" spans="2:18" ht="30" customHeight="1">
      <c r="B13" s="28">
        <v>214</v>
      </c>
      <c r="C13" s="27" t="s">
        <v>263</v>
      </c>
      <c r="D13" s="28">
        <v>100</v>
      </c>
      <c r="E13" s="28" t="s">
        <v>264</v>
      </c>
      <c r="F13" s="25" t="s">
        <v>228</v>
      </c>
      <c r="G13" s="27" t="s">
        <v>15</v>
      </c>
      <c r="H13" s="29">
        <v>100</v>
      </c>
      <c r="I13" s="25" t="s">
        <v>269</v>
      </c>
      <c r="J13" s="28" t="s">
        <v>93</v>
      </c>
    </row>
    <row r="14" spans="2:18" ht="33" customHeight="1" thickBot="1">
      <c r="B14" s="28">
        <v>48</v>
      </c>
      <c r="C14" s="27" t="s">
        <v>112</v>
      </c>
      <c r="D14" s="29">
        <v>250</v>
      </c>
      <c r="E14" s="28" t="s">
        <v>144</v>
      </c>
      <c r="F14" s="28">
        <v>30</v>
      </c>
      <c r="G14" s="27" t="s">
        <v>110</v>
      </c>
      <c r="H14" s="28">
        <v>250</v>
      </c>
      <c r="I14" s="28" t="s">
        <v>157</v>
      </c>
      <c r="J14" s="28">
        <v>114</v>
      </c>
    </row>
    <row r="15" spans="2:18" ht="19.5" thickBot="1">
      <c r="B15" s="28">
        <v>84</v>
      </c>
      <c r="C15" s="27" t="s">
        <v>237</v>
      </c>
      <c r="D15" s="29">
        <v>100</v>
      </c>
      <c r="E15" s="28" t="s">
        <v>88</v>
      </c>
      <c r="F15" s="28">
        <v>85</v>
      </c>
      <c r="G15" s="27" t="s">
        <v>117</v>
      </c>
      <c r="H15" s="29">
        <v>100</v>
      </c>
      <c r="I15" s="28" t="s">
        <v>137</v>
      </c>
      <c r="J15" s="15"/>
      <c r="K15" s="33"/>
    </row>
    <row r="16" spans="2:18" ht="33.75" customHeight="1">
      <c r="B16" s="28">
        <v>50</v>
      </c>
      <c r="C16" s="27" t="s">
        <v>18</v>
      </c>
      <c r="D16" s="32">
        <v>180</v>
      </c>
      <c r="E16" s="28" t="s">
        <v>190</v>
      </c>
      <c r="F16" s="28">
        <v>64</v>
      </c>
      <c r="G16" s="27" t="s">
        <v>145</v>
      </c>
      <c r="H16" s="32">
        <v>180</v>
      </c>
      <c r="I16" s="28" t="s">
        <v>134</v>
      </c>
      <c r="J16" s="28">
        <v>172</v>
      </c>
      <c r="R16" t="s">
        <v>26</v>
      </c>
    </row>
    <row r="17" spans="2:17" ht="42" customHeight="1">
      <c r="B17" s="25" t="s">
        <v>233</v>
      </c>
      <c r="C17" s="27" t="s">
        <v>11</v>
      </c>
      <c r="D17" s="28" t="s">
        <v>210</v>
      </c>
      <c r="E17" s="25" t="s">
        <v>208</v>
      </c>
      <c r="F17" s="25" t="s">
        <v>233</v>
      </c>
      <c r="G17" s="27" t="s">
        <v>11</v>
      </c>
      <c r="H17" s="28" t="s">
        <v>173</v>
      </c>
      <c r="I17" s="25" t="s">
        <v>174</v>
      </c>
      <c r="J17" s="28">
        <v>212</v>
      </c>
    </row>
    <row r="18" spans="2:17" ht="33.75" customHeight="1" thickBot="1">
      <c r="B18" s="36">
        <v>101</v>
      </c>
      <c r="C18" s="27" t="s">
        <v>90</v>
      </c>
      <c r="D18" s="29">
        <v>200</v>
      </c>
      <c r="E18" s="28" t="s">
        <v>16</v>
      </c>
      <c r="F18" s="36">
        <v>95</v>
      </c>
      <c r="G18" s="27" t="s">
        <v>91</v>
      </c>
      <c r="H18" s="29">
        <v>200</v>
      </c>
      <c r="I18" s="28" t="s">
        <v>92</v>
      </c>
      <c r="J18" s="28">
        <v>85</v>
      </c>
    </row>
    <row r="19" spans="2:17" ht="13.5" customHeight="1" thickBot="1">
      <c r="B19" s="9"/>
      <c r="C19" s="8" t="s">
        <v>17</v>
      </c>
      <c r="D19" s="9"/>
      <c r="E19" s="9"/>
      <c r="F19" s="9"/>
      <c r="G19" s="10" t="s">
        <v>17</v>
      </c>
      <c r="H19" s="11"/>
      <c r="I19" s="11"/>
      <c r="J19" s="28" t="s">
        <v>93</v>
      </c>
    </row>
    <row r="20" spans="2:17" ht="38.25" thickBot="1">
      <c r="B20" s="28">
        <v>162</v>
      </c>
      <c r="C20" s="27" t="s">
        <v>274</v>
      </c>
      <c r="D20" s="27">
        <v>50</v>
      </c>
      <c r="E20" s="27" t="s">
        <v>275</v>
      </c>
      <c r="F20" s="28">
        <v>1.25</v>
      </c>
      <c r="G20" s="27" t="s">
        <v>252</v>
      </c>
      <c r="H20" s="29">
        <v>60</v>
      </c>
      <c r="I20" s="28" t="s">
        <v>253</v>
      </c>
      <c r="J20" s="28" t="s">
        <v>98</v>
      </c>
    </row>
    <row r="21" spans="2:17" ht="38.25" thickBot="1">
      <c r="B21" s="28">
        <v>32</v>
      </c>
      <c r="C21" s="27" t="s">
        <v>113</v>
      </c>
      <c r="D21" s="28">
        <v>250</v>
      </c>
      <c r="E21" s="28" t="s">
        <v>185</v>
      </c>
      <c r="F21" s="28">
        <v>32</v>
      </c>
      <c r="G21" s="27" t="s">
        <v>113</v>
      </c>
      <c r="H21" s="28">
        <v>250</v>
      </c>
      <c r="I21" s="28" t="s">
        <v>185</v>
      </c>
      <c r="J21" s="11"/>
    </row>
    <row r="22" spans="2:17" ht="39" customHeight="1">
      <c r="B22" s="28">
        <v>269</v>
      </c>
      <c r="C22" s="27" t="s">
        <v>114</v>
      </c>
      <c r="D22" s="32">
        <v>100</v>
      </c>
      <c r="E22" s="28" t="s">
        <v>147</v>
      </c>
      <c r="F22" s="28">
        <v>86</v>
      </c>
      <c r="G22" s="27" t="s">
        <v>28</v>
      </c>
      <c r="H22" s="29">
        <v>280</v>
      </c>
      <c r="I22" s="28" t="s">
        <v>254</v>
      </c>
      <c r="J22" s="71" t="s">
        <v>131</v>
      </c>
      <c r="M22" s="38"/>
      <c r="N22" s="27" t="s">
        <v>27</v>
      </c>
      <c r="O22" s="28">
        <v>100</v>
      </c>
      <c r="P22" s="28" t="s">
        <v>88</v>
      </c>
      <c r="Q22" s="31">
        <v>84</v>
      </c>
    </row>
    <row r="23" spans="2:17" ht="38.25" customHeight="1">
      <c r="B23" s="28">
        <v>64</v>
      </c>
      <c r="C23" s="27" t="s">
        <v>145</v>
      </c>
      <c r="D23" s="32">
        <v>180</v>
      </c>
      <c r="E23" s="28" t="s">
        <v>134</v>
      </c>
      <c r="F23" s="28" t="s">
        <v>233</v>
      </c>
      <c r="G23" s="27" t="s">
        <v>11</v>
      </c>
      <c r="H23" s="28" t="s">
        <v>175</v>
      </c>
      <c r="I23" s="28" t="s">
        <v>176</v>
      </c>
      <c r="J23" s="28">
        <v>48</v>
      </c>
      <c r="M23" s="38"/>
      <c r="N23" s="27"/>
      <c r="O23" s="28"/>
      <c r="P23" s="28"/>
      <c r="Q23" s="31"/>
    </row>
    <row r="24" spans="2:17" ht="38.25" customHeight="1">
      <c r="B24" s="25" t="s">
        <v>236</v>
      </c>
      <c r="C24" s="27" t="s">
        <v>11</v>
      </c>
      <c r="D24" s="28" t="s">
        <v>210</v>
      </c>
      <c r="E24" s="25" t="s">
        <v>208</v>
      </c>
      <c r="F24" s="25" t="s">
        <v>98</v>
      </c>
      <c r="G24" s="27" t="s">
        <v>102</v>
      </c>
      <c r="H24" s="28">
        <v>200</v>
      </c>
      <c r="I24" s="28" t="s">
        <v>103</v>
      </c>
      <c r="J24" s="28">
        <v>270</v>
      </c>
      <c r="M24" s="38"/>
      <c r="N24" s="27" t="s">
        <v>9</v>
      </c>
      <c r="O24" s="29">
        <v>180</v>
      </c>
      <c r="P24" s="28" t="s">
        <v>10</v>
      </c>
      <c r="Q24" s="28">
        <v>54</v>
      </c>
    </row>
    <row r="25" spans="2:17" ht="38.25" customHeight="1" thickBot="1">
      <c r="B25" s="76">
        <v>98</v>
      </c>
      <c r="C25" s="35" t="s">
        <v>158</v>
      </c>
      <c r="D25" s="30">
        <v>200</v>
      </c>
      <c r="E25" s="36" t="s">
        <v>159</v>
      </c>
      <c r="F25" s="76"/>
      <c r="G25" s="27"/>
      <c r="H25" s="29"/>
      <c r="I25" s="28"/>
      <c r="J25" s="28">
        <v>54</v>
      </c>
      <c r="M25" s="38"/>
      <c r="N25" s="27"/>
      <c r="O25" s="29"/>
      <c r="P25" s="28"/>
      <c r="Q25" s="28"/>
    </row>
    <row r="26" spans="2:17" ht="13.5" customHeight="1" thickBot="1">
      <c r="B26" s="16"/>
      <c r="C26" s="5" t="s">
        <v>19</v>
      </c>
      <c r="D26" s="16"/>
      <c r="E26" s="16"/>
      <c r="F26" s="16"/>
      <c r="G26" s="5" t="s">
        <v>19</v>
      </c>
      <c r="H26" s="16"/>
      <c r="I26" s="16"/>
      <c r="J26" s="36" t="s">
        <v>95</v>
      </c>
      <c r="K26" s="38"/>
      <c r="M26" s="38"/>
      <c r="N26" s="39"/>
      <c r="O26" s="41"/>
      <c r="P26" s="39"/>
      <c r="Q26" s="40"/>
    </row>
    <row r="27" spans="2:17" ht="38.25" thickBot="1">
      <c r="B27" s="25" t="s">
        <v>228</v>
      </c>
      <c r="C27" s="27" t="s">
        <v>15</v>
      </c>
      <c r="D27" s="29">
        <v>100</v>
      </c>
      <c r="E27" s="25" t="s">
        <v>269</v>
      </c>
      <c r="F27" s="25">
        <v>28</v>
      </c>
      <c r="G27" s="27" t="s">
        <v>104</v>
      </c>
      <c r="H27" s="28">
        <v>60</v>
      </c>
      <c r="I27" s="28" t="s">
        <v>133</v>
      </c>
      <c r="J27" s="16"/>
    </row>
    <row r="28" spans="2:17" ht="33" customHeight="1">
      <c r="B28" s="28">
        <v>38</v>
      </c>
      <c r="C28" s="27" t="s">
        <v>249</v>
      </c>
      <c r="D28" s="28">
        <v>250</v>
      </c>
      <c r="E28" s="28" t="s">
        <v>250</v>
      </c>
      <c r="F28" s="28">
        <v>34</v>
      </c>
      <c r="G28" s="27" t="s">
        <v>119</v>
      </c>
      <c r="H28" s="29">
        <v>250</v>
      </c>
      <c r="I28" s="28" t="s">
        <v>177</v>
      </c>
      <c r="J28" s="28">
        <v>28</v>
      </c>
    </row>
    <row r="29" spans="2:17" ht="39" customHeight="1">
      <c r="B29" s="25" t="s">
        <v>232</v>
      </c>
      <c r="C29" s="27" t="s">
        <v>238</v>
      </c>
      <c r="D29" s="28">
        <v>100</v>
      </c>
      <c r="E29" s="25" t="s">
        <v>239</v>
      </c>
      <c r="F29" s="25">
        <v>337</v>
      </c>
      <c r="G29" s="27" t="s">
        <v>186</v>
      </c>
      <c r="H29" s="29">
        <v>100</v>
      </c>
      <c r="I29" s="28" t="s">
        <v>187</v>
      </c>
      <c r="J29" s="28">
        <v>34</v>
      </c>
      <c r="K29" s="65"/>
    </row>
    <row r="30" spans="2:17" ht="42" customHeight="1">
      <c r="B30" s="28">
        <v>54</v>
      </c>
      <c r="C30" s="27" t="s">
        <v>9</v>
      </c>
      <c r="D30" s="29">
        <v>180</v>
      </c>
      <c r="E30" s="28" t="s">
        <v>10</v>
      </c>
      <c r="F30" s="28">
        <v>54</v>
      </c>
      <c r="G30" s="27" t="s">
        <v>9</v>
      </c>
      <c r="H30" s="29">
        <v>180</v>
      </c>
      <c r="I30" s="28" t="s">
        <v>10</v>
      </c>
      <c r="J30" s="28">
        <v>86</v>
      </c>
      <c r="K30" s="65"/>
      <c r="L30" s="65"/>
    </row>
    <row r="31" spans="2:17" ht="45.75" customHeight="1">
      <c r="B31" s="25" t="s">
        <v>236</v>
      </c>
      <c r="C31" s="27" t="s">
        <v>11</v>
      </c>
      <c r="D31" s="28" t="s">
        <v>210</v>
      </c>
      <c r="E31" s="25" t="s">
        <v>208</v>
      </c>
      <c r="F31" s="25" t="s">
        <v>236</v>
      </c>
      <c r="G31" s="27" t="s">
        <v>11</v>
      </c>
      <c r="H31" s="28" t="s">
        <v>217</v>
      </c>
      <c r="I31" s="25" t="s">
        <v>208</v>
      </c>
      <c r="J31" s="28" t="s">
        <v>93</v>
      </c>
      <c r="K31" s="65"/>
      <c r="L31" s="65"/>
    </row>
    <row r="32" spans="2:17" ht="40.5" customHeight="1">
      <c r="B32" s="36">
        <v>95</v>
      </c>
      <c r="C32" s="35" t="s">
        <v>91</v>
      </c>
      <c r="D32" s="30">
        <v>200</v>
      </c>
      <c r="E32" s="36" t="s">
        <v>92</v>
      </c>
      <c r="F32" s="36">
        <v>98</v>
      </c>
      <c r="G32" s="35" t="s">
        <v>158</v>
      </c>
      <c r="H32" s="30">
        <v>200</v>
      </c>
      <c r="I32" s="36" t="s">
        <v>159</v>
      </c>
      <c r="J32" s="28">
        <v>102</v>
      </c>
    </row>
    <row r="33" spans="2:10" ht="15.75" thickBot="1">
      <c r="B33" s="43"/>
      <c r="C33" s="42" t="s">
        <v>20</v>
      </c>
      <c r="D33" s="43"/>
      <c r="E33" s="43"/>
      <c r="F33" s="43"/>
      <c r="G33" s="42" t="s">
        <v>20</v>
      </c>
      <c r="H33" s="43"/>
      <c r="I33" s="43"/>
      <c r="J33" s="43"/>
    </row>
    <row r="34" spans="2:10" ht="46.5" customHeight="1">
      <c r="B34" s="25" t="s">
        <v>228</v>
      </c>
      <c r="C34" s="27" t="s">
        <v>15</v>
      </c>
      <c r="D34" s="29">
        <v>100</v>
      </c>
      <c r="E34" s="25" t="s">
        <v>269</v>
      </c>
      <c r="F34" s="25" t="s">
        <v>228</v>
      </c>
      <c r="G34" s="27" t="s">
        <v>15</v>
      </c>
      <c r="H34" s="29">
        <v>100</v>
      </c>
      <c r="I34" s="25" t="s">
        <v>269</v>
      </c>
      <c r="J34" s="71" t="s">
        <v>131</v>
      </c>
    </row>
    <row r="35" spans="2:10" ht="36.75" customHeight="1">
      <c r="B35" s="28">
        <v>34</v>
      </c>
      <c r="C35" s="27" t="s">
        <v>119</v>
      </c>
      <c r="D35" s="29">
        <v>250</v>
      </c>
      <c r="E35" s="28" t="s">
        <v>177</v>
      </c>
      <c r="F35" s="28">
        <v>31</v>
      </c>
      <c r="G35" s="27" t="s">
        <v>120</v>
      </c>
      <c r="H35" s="29">
        <v>250</v>
      </c>
      <c r="I35" s="27" t="s">
        <v>139</v>
      </c>
      <c r="J35" s="27">
        <v>31</v>
      </c>
    </row>
    <row r="36" spans="2:10" ht="34.5" customHeight="1">
      <c r="B36" s="28">
        <v>75</v>
      </c>
      <c r="C36" s="27" t="s">
        <v>25</v>
      </c>
      <c r="D36" s="28">
        <v>150</v>
      </c>
      <c r="E36" s="28" t="s">
        <v>154</v>
      </c>
      <c r="F36" s="28">
        <v>277</v>
      </c>
      <c r="G36" s="27" t="s">
        <v>188</v>
      </c>
      <c r="H36" s="28">
        <v>100</v>
      </c>
      <c r="I36" s="28" t="s">
        <v>189</v>
      </c>
      <c r="J36" s="28">
        <v>75</v>
      </c>
    </row>
    <row r="37" spans="2:10" ht="24" customHeight="1">
      <c r="B37" s="27">
        <v>53</v>
      </c>
      <c r="C37" s="27" t="s">
        <v>21</v>
      </c>
      <c r="D37" s="29">
        <v>180</v>
      </c>
      <c r="E37" s="27" t="s">
        <v>153</v>
      </c>
      <c r="F37" s="27">
        <v>50</v>
      </c>
      <c r="G37" s="27" t="s">
        <v>18</v>
      </c>
      <c r="H37" s="32">
        <v>180</v>
      </c>
      <c r="I37" s="28" t="s">
        <v>190</v>
      </c>
      <c r="J37" s="28">
        <v>50</v>
      </c>
    </row>
    <row r="38" spans="2:10" ht="45.75" customHeight="1">
      <c r="B38" s="25" t="s">
        <v>234</v>
      </c>
      <c r="C38" s="27" t="s">
        <v>11</v>
      </c>
      <c r="D38" s="28" t="s">
        <v>169</v>
      </c>
      <c r="E38" s="25" t="s">
        <v>170</v>
      </c>
      <c r="F38" s="25" t="s">
        <v>236</v>
      </c>
      <c r="G38" s="27" t="s">
        <v>11</v>
      </c>
      <c r="H38" s="28" t="s">
        <v>169</v>
      </c>
      <c r="I38" s="25" t="s">
        <v>143</v>
      </c>
      <c r="J38" s="28" t="s">
        <v>93</v>
      </c>
    </row>
    <row r="39" spans="2:10" ht="39" customHeight="1" thickBot="1">
      <c r="B39" s="28" t="s">
        <v>98</v>
      </c>
      <c r="C39" s="27" t="s">
        <v>102</v>
      </c>
      <c r="D39" s="28">
        <v>200</v>
      </c>
      <c r="E39" s="28" t="s">
        <v>103</v>
      </c>
      <c r="F39" s="28">
        <v>102</v>
      </c>
      <c r="G39" s="27" t="s">
        <v>29</v>
      </c>
      <c r="H39" s="30">
        <v>200</v>
      </c>
      <c r="I39" s="28" t="s">
        <v>22</v>
      </c>
      <c r="J39" s="28">
        <v>107</v>
      </c>
    </row>
    <row r="40" spans="2:10" ht="16.5" thickBot="1">
      <c r="B40" s="26"/>
      <c r="C40" s="26"/>
      <c r="D40" s="26"/>
      <c r="E40" s="26"/>
      <c r="F40" s="26"/>
      <c r="G40" s="26"/>
      <c r="H40" s="26"/>
      <c r="I40" s="26"/>
      <c r="J40" s="26"/>
    </row>
    <row r="41" spans="2:10" ht="54" customHeight="1" thickBot="1">
      <c r="B41" s="21"/>
      <c r="C41" s="20"/>
      <c r="D41" s="20"/>
      <c r="E41" s="21"/>
      <c r="F41" s="21"/>
      <c r="G41" s="20"/>
      <c r="H41" s="20"/>
      <c r="I41" s="21"/>
      <c r="J41" s="21"/>
    </row>
    <row r="42" spans="2:10" ht="36.75" customHeight="1" thickBot="1">
      <c r="B42" s="4"/>
      <c r="C42" s="5" t="s">
        <v>23</v>
      </c>
      <c r="D42" s="13"/>
      <c r="E42" s="3" t="s">
        <v>2</v>
      </c>
      <c r="F42" s="4"/>
      <c r="G42" s="5" t="s">
        <v>24</v>
      </c>
      <c r="H42" s="13"/>
      <c r="I42" s="3" t="s">
        <v>2</v>
      </c>
      <c r="J42" s="4" t="s">
        <v>3</v>
      </c>
    </row>
    <row r="43" spans="2:10" ht="18.75" customHeight="1" thickBot="1">
      <c r="B43" s="7"/>
      <c r="C43" s="5" t="s">
        <v>5</v>
      </c>
      <c r="D43" s="6" t="s">
        <v>6</v>
      </c>
      <c r="E43" s="7" t="s">
        <v>7</v>
      </c>
      <c r="F43" s="7"/>
      <c r="G43" s="5" t="s">
        <v>5</v>
      </c>
      <c r="H43" s="6" t="s">
        <v>8</v>
      </c>
      <c r="I43" s="7" t="s">
        <v>7</v>
      </c>
      <c r="J43" s="7"/>
    </row>
    <row r="44" spans="2:10" ht="48">
      <c r="B44" s="25" t="s">
        <v>228</v>
      </c>
      <c r="C44" s="27" t="s">
        <v>15</v>
      </c>
      <c r="D44" s="29">
        <v>100</v>
      </c>
      <c r="E44" s="25" t="s">
        <v>269</v>
      </c>
      <c r="F44" s="25" t="s">
        <v>228</v>
      </c>
      <c r="G44" s="27" t="s">
        <v>15</v>
      </c>
      <c r="H44" s="29">
        <v>100</v>
      </c>
      <c r="I44" s="25" t="s">
        <v>269</v>
      </c>
      <c r="J44" s="71" t="s">
        <v>131</v>
      </c>
    </row>
    <row r="45" spans="2:10" ht="36" customHeight="1">
      <c r="B45" s="28">
        <v>33</v>
      </c>
      <c r="C45" s="27" t="s">
        <v>121</v>
      </c>
      <c r="D45" s="29">
        <v>250</v>
      </c>
      <c r="E45" s="28" t="s">
        <v>191</v>
      </c>
      <c r="F45" s="28">
        <v>38</v>
      </c>
      <c r="G45" s="27" t="s">
        <v>249</v>
      </c>
      <c r="H45" s="28">
        <v>250</v>
      </c>
      <c r="I45" s="28" t="s">
        <v>250</v>
      </c>
      <c r="J45" s="28">
        <v>37</v>
      </c>
    </row>
    <row r="46" spans="2:10" ht="34.5" customHeight="1">
      <c r="B46" s="28">
        <v>79</v>
      </c>
      <c r="C46" s="27" t="s">
        <v>192</v>
      </c>
      <c r="D46" s="29">
        <v>280</v>
      </c>
      <c r="E46" s="28" t="s">
        <v>221</v>
      </c>
      <c r="F46" s="28">
        <v>250</v>
      </c>
      <c r="G46" s="27" t="s">
        <v>203</v>
      </c>
      <c r="H46" s="32">
        <v>100</v>
      </c>
      <c r="I46" s="27" t="s">
        <v>204</v>
      </c>
      <c r="J46" s="28">
        <v>177</v>
      </c>
    </row>
    <row r="47" spans="2:10" ht="41.25" customHeight="1">
      <c r="B47" s="25" t="s">
        <v>235</v>
      </c>
      <c r="C47" s="27" t="s">
        <v>11</v>
      </c>
      <c r="D47" s="28" t="s">
        <v>210</v>
      </c>
      <c r="E47" s="25" t="s">
        <v>208</v>
      </c>
      <c r="F47" s="25">
        <v>54</v>
      </c>
      <c r="G47" s="27" t="s">
        <v>9</v>
      </c>
      <c r="H47" s="29">
        <v>180</v>
      </c>
      <c r="I47" s="28" t="s">
        <v>10</v>
      </c>
      <c r="J47" s="27">
        <v>55</v>
      </c>
    </row>
    <row r="48" spans="2:10" ht="56.25">
      <c r="B48" s="36">
        <v>114</v>
      </c>
      <c r="C48" s="35" t="s">
        <v>12</v>
      </c>
      <c r="D48" s="30">
        <v>200</v>
      </c>
      <c r="E48" s="36" t="s">
        <v>13</v>
      </c>
      <c r="F48" s="36" t="s">
        <v>233</v>
      </c>
      <c r="G48" s="27" t="s">
        <v>11</v>
      </c>
      <c r="H48" s="28" t="s">
        <v>207</v>
      </c>
      <c r="I48" s="25" t="s">
        <v>209</v>
      </c>
      <c r="J48" s="28" t="s">
        <v>93</v>
      </c>
    </row>
    <row r="49" spans="2:10" ht="19.5" thickBot="1">
      <c r="B49" s="28"/>
      <c r="C49" s="35"/>
      <c r="D49" s="30"/>
      <c r="E49" s="28"/>
      <c r="F49" s="28">
        <v>114</v>
      </c>
      <c r="G49" s="35" t="s">
        <v>12</v>
      </c>
      <c r="H49" s="30">
        <v>200</v>
      </c>
      <c r="I49" s="36" t="s">
        <v>13</v>
      </c>
      <c r="J49" s="28">
        <v>114</v>
      </c>
    </row>
    <row r="50" spans="2:10" ht="15.75" thickBot="1">
      <c r="B50" s="12"/>
      <c r="C50" s="5" t="s">
        <v>14</v>
      </c>
      <c r="D50" s="12"/>
      <c r="E50" s="12"/>
      <c r="F50" s="12"/>
      <c r="G50" s="5" t="s">
        <v>14</v>
      </c>
      <c r="H50" s="12"/>
      <c r="I50" s="12"/>
      <c r="J50" s="12"/>
    </row>
    <row r="51" spans="2:10" ht="37.5">
      <c r="B51" s="25" t="s">
        <v>228</v>
      </c>
      <c r="C51" s="27" t="s">
        <v>15</v>
      </c>
      <c r="D51" s="29">
        <v>100</v>
      </c>
      <c r="E51" s="25" t="s">
        <v>269</v>
      </c>
      <c r="F51" s="28">
        <v>162</v>
      </c>
      <c r="G51" s="27" t="s">
        <v>274</v>
      </c>
      <c r="H51" s="27">
        <v>50</v>
      </c>
      <c r="I51" s="27" t="s">
        <v>275</v>
      </c>
      <c r="J51" s="71" t="s">
        <v>131</v>
      </c>
    </row>
    <row r="52" spans="2:10" ht="37.5">
      <c r="B52" s="28">
        <v>49</v>
      </c>
      <c r="C52" s="27" t="s">
        <v>195</v>
      </c>
      <c r="D52" s="28">
        <v>250</v>
      </c>
      <c r="E52" s="28" t="s">
        <v>196</v>
      </c>
      <c r="F52" s="28">
        <v>39</v>
      </c>
      <c r="G52" s="27" t="s">
        <v>148</v>
      </c>
      <c r="H52" s="27">
        <v>250</v>
      </c>
      <c r="I52" s="28" t="s">
        <v>149</v>
      </c>
      <c r="J52" s="28">
        <v>48</v>
      </c>
    </row>
    <row r="53" spans="2:10" ht="36" customHeight="1">
      <c r="B53" s="28">
        <v>270</v>
      </c>
      <c r="C53" s="27" t="s">
        <v>118</v>
      </c>
      <c r="D53" s="32">
        <v>100</v>
      </c>
      <c r="E53" s="28" t="s">
        <v>138</v>
      </c>
      <c r="F53" s="28">
        <v>89</v>
      </c>
      <c r="G53" s="27" t="s">
        <v>240</v>
      </c>
      <c r="H53" s="28">
        <v>100</v>
      </c>
      <c r="I53" s="81" t="s">
        <v>241</v>
      </c>
      <c r="J53" s="28">
        <v>178</v>
      </c>
    </row>
    <row r="54" spans="2:10" ht="40.5" customHeight="1">
      <c r="B54" s="28">
        <v>64</v>
      </c>
      <c r="C54" s="27" t="s">
        <v>145</v>
      </c>
      <c r="D54" s="32">
        <v>180</v>
      </c>
      <c r="E54" s="28" t="s">
        <v>134</v>
      </c>
      <c r="F54" s="28">
        <v>64</v>
      </c>
      <c r="G54" s="27" t="s">
        <v>145</v>
      </c>
      <c r="H54" s="29">
        <v>180</v>
      </c>
      <c r="I54" s="28" t="s">
        <v>259</v>
      </c>
      <c r="J54" s="28" t="s">
        <v>93</v>
      </c>
    </row>
    <row r="55" spans="2:10" ht="37.5">
      <c r="B55" s="25" t="s">
        <v>234</v>
      </c>
      <c r="C55" s="27" t="s">
        <v>11</v>
      </c>
      <c r="D55" s="28" t="s">
        <v>210</v>
      </c>
      <c r="E55" s="25" t="s">
        <v>208</v>
      </c>
      <c r="F55" s="25" t="s">
        <v>234</v>
      </c>
      <c r="G55" s="27" t="s">
        <v>11</v>
      </c>
      <c r="H55" s="28" t="s">
        <v>210</v>
      </c>
      <c r="I55" s="25" t="s">
        <v>208</v>
      </c>
      <c r="J55" s="36">
        <v>101</v>
      </c>
    </row>
    <row r="56" spans="2:10" ht="38.25" thickBot="1">
      <c r="B56" s="28">
        <v>102</v>
      </c>
      <c r="C56" s="27" t="s">
        <v>29</v>
      </c>
      <c r="D56" s="30">
        <v>200</v>
      </c>
      <c r="E56" s="28" t="s">
        <v>22</v>
      </c>
      <c r="F56" s="28">
        <v>154</v>
      </c>
      <c r="G56" s="27" t="s">
        <v>193</v>
      </c>
      <c r="H56" s="28">
        <v>200</v>
      </c>
      <c r="I56" s="28" t="s">
        <v>194</v>
      </c>
      <c r="J56" s="28"/>
    </row>
    <row r="57" spans="2:10" ht="15" customHeight="1" thickBot="1">
      <c r="B57" s="12"/>
      <c r="C57" s="5" t="s">
        <v>17</v>
      </c>
      <c r="D57" s="12"/>
      <c r="E57" s="12"/>
      <c r="F57" s="12"/>
      <c r="G57" s="5" t="s">
        <v>17</v>
      </c>
      <c r="H57" s="12"/>
      <c r="I57" s="12"/>
      <c r="J57" s="28">
        <v>28</v>
      </c>
    </row>
    <row r="58" spans="2:10" ht="35.25" customHeight="1">
      <c r="B58" s="28">
        <v>9</v>
      </c>
      <c r="C58" s="27" t="s">
        <v>30</v>
      </c>
      <c r="D58" s="28">
        <v>100</v>
      </c>
      <c r="E58" s="28" t="s">
        <v>184</v>
      </c>
      <c r="F58" s="25">
        <v>6</v>
      </c>
      <c r="G58" s="27" t="s">
        <v>260</v>
      </c>
      <c r="H58" s="29">
        <v>100</v>
      </c>
      <c r="I58" s="25" t="s">
        <v>261</v>
      </c>
      <c r="J58" s="28">
        <v>32</v>
      </c>
    </row>
    <row r="59" spans="2:10" ht="27" customHeight="1">
      <c r="B59" s="28">
        <v>30</v>
      </c>
      <c r="C59" s="27" t="s">
        <v>110</v>
      </c>
      <c r="D59" s="28">
        <v>250</v>
      </c>
      <c r="E59" s="28" t="s">
        <v>157</v>
      </c>
      <c r="F59" s="28">
        <v>31</v>
      </c>
      <c r="G59" s="27" t="s">
        <v>120</v>
      </c>
      <c r="H59" s="29">
        <v>250</v>
      </c>
      <c r="I59" s="27" t="s">
        <v>139</v>
      </c>
      <c r="J59" s="28"/>
    </row>
    <row r="60" spans="2:10" ht="37.5">
      <c r="B60" s="47" t="s">
        <v>231</v>
      </c>
      <c r="C60" s="27" t="s">
        <v>225</v>
      </c>
      <c r="D60" s="66">
        <v>100</v>
      </c>
      <c r="E60" s="47" t="s">
        <v>226</v>
      </c>
      <c r="F60" s="47">
        <v>258</v>
      </c>
      <c r="G60" s="27" t="s">
        <v>124</v>
      </c>
      <c r="H60" s="32">
        <v>100</v>
      </c>
      <c r="I60" s="28" t="s">
        <v>155</v>
      </c>
      <c r="J60" s="28">
        <v>50</v>
      </c>
    </row>
    <row r="61" spans="2:10" ht="30.75" customHeight="1">
      <c r="B61" s="27">
        <v>53</v>
      </c>
      <c r="C61" s="27" t="s">
        <v>21</v>
      </c>
      <c r="D61" s="29">
        <v>180</v>
      </c>
      <c r="E61" s="27" t="s">
        <v>153</v>
      </c>
      <c r="F61" s="27">
        <v>50</v>
      </c>
      <c r="G61" s="27" t="s">
        <v>18</v>
      </c>
      <c r="H61" s="32">
        <v>180</v>
      </c>
      <c r="I61" s="28" t="s">
        <v>190</v>
      </c>
      <c r="J61" s="28" t="s">
        <v>93</v>
      </c>
    </row>
    <row r="62" spans="2:10" ht="38.25" thickBot="1">
      <c r="B62" s="25" t="s">
        <v>233</v>
      </c>
      <c r="C62" s="27" t="s">
        <v>11</v>
      </c>
      <c r="D62" s="28" t="s">
        <v>211</v>
      </c>
      <c r="E62" s="25" t="s">
        <v>199</v>
      </c>
      <c r="F62" s="25" t="s">
        <v>236</v>
      </c>
      <c r="G62" s="27" t="s">
        <v>11</v>
      </c>
      <c r="H62" s="28" t="s">
        <v>211</v>
      </c>
      <c r="I62" s="25" t="s">
        <v>212</v>
      </c>
      <c r="J62" s="28">
        <v>107</v>
      </c>
    </row>
    <row r="63" spans="2:10" ht="38.25" thickBot="1">
      <c r="B63" s="36" t="s">
        <v>98</v>
      </c>
      <c r="C63" s="27" t="s">
        <v>102</v>
      </c>
      <c r="D63" s="28">
        <v>200</v>
      </c>
      <c r="E63" s="28" t="s">
        <v>103</v>
      </c>
      <c r="F63" s="36" t="s">
        <v>98</v>
      </c>
      <c r="G63" s="27" t="s">
        <v>102</v>
      </c>
      <c r="H63" s="28">
        <v>200</v>
      </c>
      <c r="I63" s="28" t="s">
        <v>103</v>
      </c>
      <c r="J63" s="12"/>
    </row>
    <row r="64" spans="2:10" ht="15" customHeight="1" thickBot="1">
      <c r="B64" s="12"/>
      <c r="C64" s="5" t="s">
        <v>19</v>
      </c>
      <c r="D64" s="12"/>
      <c r="E64" s="12"/>
      <c r="F64" s="12"/>
      <c r="G64" s="5" t="s">
        <v>19</v>
      </c>
      <c r="H64" s="12"/>
      <c r="I64" s="12"/>
      <c r="J64" s="28">
        <v>133</v>
      </c>
    </row>
    <row r="65" spans="2:10" ht="39.75" customHeight="1">
      <c r="B65" s="25" t="s">
        <v>228</v>
      </c>
      <c r="C65" s="27" t="s">
        <v>15</v>
      </c>
      <c r="D65" s="29">
        <v>100</v>
      </c>
      <c r="E65" s="25" t="s">
        <v>269</v>
      </c>
      <c r="F65" s="25">
        <v>9</v>
      </c>
      <c r="G65" s="27" t="s">
        <v>30</v>
      </c>
      <c r="H65" s="28">
        <v>100</v>
      </c>
      <c r="I65" s="28" t="s">
        <v>184</v>
      </c>
      <c r="J65" s="28">
        <v>168</v>
      </c>
    </row>
    <row r="66" spans="2:10" ht="37.5">
      <c r="B66" s="27">
        <v>31</v>
      </c>
      <c r="C66" s="27" t="s">
        <v>120</v>
      </c>
      <c r="D66" s="29">
        <v>250</v>
      </c>
      <c r="E66" s="27" t="s">
        <v>139</v>
      </c>
      <c r="F66" s="27">
        <v>33</v>
      </c>
      <c r="G66" s="27" t="s">
        <v>121</v>
      </c>
      <c r="H66" s="29">
        <v>250</v>
      </c>
      <c r="I66" s="28" t="s">
        <v>191</v>
      </c>
      <c r="J66" s="28">
        <v>88</v>
      </c>
    </row>
    <row r="67" spans="2:10" ht="37.5">
      <c r="B67" s="28">
        <v>331</v>
      </c>
      <c r="C67" s="27" t="s">
        <v>255</v>
      </c>
      <c r="D67" s="28">
        <v>110</v>
      </c>
      <c r="E67" s="28" t="s">
        <v>256</v>
      </c>
      <c r="F67" s="28">
        <v>88</v>
      </c>
      <c r="G67" s="27" t="s">
        <v>31</v>
      </c>
      <c r="H67" s="27">
        <v>100</v>
      </c>
      <c r="I67" s="28" t="s">
        <v>213</v>
      </c>
      <c r="J67" s="28">
        <v>64</v>
      </c>
    </row>
    <row r="68" spans="2:10" ht="37.5">
      <c r="B68" s="28">
        <v>54</v>
      </c>
      <c r="C68" s="27" t="s">
        <v>9</v>
      </c>
      <c r="D68" s="29">
        <v>180</v>
      </c>
      <c r="E68" s="28" t="s">
        <v>10</v>
      </c>
      <c r="F68" s="28">
        <v>53</v>
      </c>
      <c r="G68" s="27" t="s">
        <v>21</v>
      </c>
      <c r="H68" s="32">
        <v>180</v>
      </c>
      <c r="I68" s="27" t="s">
        <v>153</v>
      </c>
      <c r="J68" s="28" t="s">
        <v>93</v>
      </c>
    </row>
    <row r="69" spans="2:10" ht="38.25" thickBot="1">
      <c r="B69" s="25" t="s">
        <v>233</v>
      </c>
      <c r="C69" s="27" t="s">
        <v>11</v>
      </c>
      <c r="D69" s="28" t="s">
        <v>210</v>
      </c>
      <c r="E69" s="25" t="s">
        <v>208</v>
      </c>
      <c r="F69" s="25" t="s">
        <v>233</v>
      </c>
      <c r="G69" s="27" t="s">
        <v>11</v>
      </c>
      <c r="H69" s="28" t="s">
        <v>217</v>
      </c>
      <c r="I69" s="25" t="s">
        <v>208</v>
      </c>
      <c r="J69" s="36" t="s">
        <v>95</v>
      </c>
    </row>
    <row r="70" spans="2:10" ht="19.5" thickBot="1">
      <c r="B70" s="36">
        <v>101</v>
      </c>
      <c r="C70" s="35" t="s">
        <v>90</v>
      </c>
      <c r="D70" s="30">
        <v>200</v>
      </c>
      <c r="E70" s="36" t="s">
        <v>16</v>
      </c>
      <c r="F70" s="36">
        <v>98</v>
      </c>
      <c r="G70" s="35" t="s">
        <v>158</v>
      </c>
      <c r="H70" s="30">
        <v>200</v>
      </c>
      <c r="I70" s="36" t="s">
        <v>159</v>
      </c>
      <c r="J70" s="8"/>
    </row>
    <row r="71" spans="2:10" ht="12.75" customHeight="1" thickBot="1">
      <c r="B71" s="12"/>
      <c r="C71" s="5" t="s">
        <v>20</v>
      </c>
      <c r="D71" s="12"/>
      <c r="E71" s="12"/>
      <c r="F71" s="12"/>
      <c r="G71" s="5" t="s">
        <v>20</v>
      </c>
      <c r="H71" s="8"/>
      <c r="I71" s="8"/>
      <c r="J71" s="28">
        <v>33</v>
      </c>
    </row>
    <row r="72" spans="2:10" ht="31.5" customHeight="1">
      <c r="B72" s="28">
        <v>28</v>
      </c>
      <c r="C72" s="27" t="s">
        <v>104</v>
      </c>
      <c r="D72" s="28">
        <v>60</v>
      </c>
      <c r="E72" s="28" t="s">
        <v>133</v>
      </c>
      <c r="F72" s="28">
        <v>28</v>
      </c>
      <c r="G72" s="27" t="s">
        <v>104</v>
      </c>
      <c r="H72" s="28">
        <v>60</v>
      </c>
      <c r="I72" s="28" t="s">
        <v>133</v>
      </c>
      <c r="J72" s="47">
        <v>42</v>
      </c>
    </row>
    <row r="73" spans="2:10" ht="37.5">
      <c r="B73" s="28">
        <v>34</v>
      </c>
      <c r="C73" s="27" t="s">
        <v>119</v>
      </c>
      <c r="D73" s="29">
        <v>250</v>
      </c>
      <c r="E73" s="28" t="s">
        <v>177</v>
      </c>
      <c r="F73" s="28">
        <v>49</v>
      </c>
      <c r="G73" s="27" t="s">
        <v>195</v>
      </c>
      <c r="H73" s="28">
        <v>250</v>
      </c>
      <c r="I73" s="28" t="s">
        <v>196</v>
      </c>
      <c r="J73" s="27">
        <v>53</v>
      </c>
    </row>
    <row r="74" spans="2:10" ht="37.5">
      <c r="B74" s="28">
        <v>194</v>
      </c>
      <c r="C74" s="27" t="s">
        <v>224</v>
      </c>
      <c r="D74" s="32">
        <v>100</v>
      </c>
      <c r="E74" s="27" t="s">
        <v>88</v>
      </c>
      <c r="F74" s="27">
        <v>270</v>
      </c>
      <c r="G74" s="27" t="s">
        <v>118</v>
      </c>
      <c r="H74" s="32">
        <v>100</v>
      </c>
      <c r="I74" s="28" t="s">
        <v>138</v>
      </c>
      <c r="J74" s="28" t="s">
        <v>93</v>
      </c>
    </row>
    <row r="75" spans="2:10" ht="21.75" customHeight="1" thickBot="1">
      <c r="B75" s="28">
        <v>440</v>
      </c>
      <c r="C75" s="27" t="s">
        <v>258</v>
      </c>
      <c r="D75" s="32">
        <v>180</v>
      </c>
      <c r="E75" s="28" t="s">
        <v>257</v>
      </c>
      <c r="F75" s="28">
        <v>64</v>
      </c>
      <c r="G75" s="27" t="s">
        <v>145</v>
      </c>
      <c r="H75" s="29">
        <v>180</v>
      </c>
      <c r="I75" s="28" t="s">
        <v>259</v>
      </c>
      <c r="J75" s="28" t="s">
        <v>98</v>
      </c>
    </row>
    <row r="76" spans="2:10" ht="38.25" thickBot="1">
      <c r="B76" s="25" t="s">
        <v>233</v>
      </c>
      <c r="C76" s="27" t="s">
        <v>11</v>
      </c>
      <c r="D76" s="28" t="s">
        <v>210</v>
      </c>
      <c r="E76" s="25" t="s">
        <v>208</v>
      </c>
      <c r="F76" s="25" t="s">
        <v>236</v>
      </c>
      <c r="G76" s="27" t="s">
        <v>11</v>
      </c>
      <c r="H76" s="28" t="s">
        <v>214</v>
      </c>
      <c r="I76" s="25" t="s">
        <v>101</v>
      </c>
      <c r="J76" s="19"/>
    </row>
    <row r="77" spans="2:10" ht="38.25" thickBot="1">
      <c r="B77" s="28">
        <v>154</v>
      </c>
      <c r="C77" s="27" t="s">
        <v>193</v>
      </c>
      <c r="D77" s="28">
        <v>200</v>
      </c>
      <c r="E77" s="28" t="s">
        <v>194</v>
      </c>
      <c r="F77" s="28">
        <v>65</v>
      </c>
      <c r="G77" s="27" t="s">
        <v>91</v>
      </c>
      <c r="H77" s="29">
        <v>200</v>
      </c>
      <c r="I77" s="28" t="s">
        <v>92</v>
      </c>
    </row>
    <row r="78" spans="2:10" ht="15.75" thickBot="1">
      <c r="B78" s="18"/>
      <c r="C78" s="17"/>
      <c r="D78" s="18"/>
      <c r="E78" s="18"/>
      <c r="F78" s="18"/>
      <c r="G78" s="18"/>
      <c r="H78" s="18"/>
      <c r="I78" s="18"/>
    </row>
    <row r="80" spans="2:10" ht="15.75" hidden="1">
      <c r="C80" s="22"/>
      <c r="D80" s="22" t="s">
        <v>0</v>
      </c>
      <c r="E80" s="22"/>
      <c r="F80" s="22"/>
      <c r="G80" s="22"/>
      <c r="H80" s="23"/>
      <c r="I80" s="23"/>
      <c r="J80" s="24"/>
    </row>
    <row r="81" spans="3:18" ht="15.75" hidden="1">
      <c r="C81" s="22"/>
      <c r="D81" s="22" t="s">
        <v>130</v>
      </c>
      <c r="E81" s="22"/>
      <c r="F81" s="22"/>
      <c r="G81" s="22"/>
      <c r="H81" s="23"/>
      <c r="I81" s="23"/>
      <c r="J81" s="24"/>
    </row>
    <row r="82" spans="3:18" ht="15.75" hidden="1">
      <c r="C82" s="22"/>
      <c r="D82" s="22" t="s">
        <v>216</v>
      </c>
      <c r="E82" s="22"/>
      <c r="F82" s="22"/>
      <c r="G82" s="22"/>
      <c r="H82" s="23"/>
      <c r="I82" s="23"/>
      <c r="J82" s="24"/>
    </row>
    <row r="83" spans="3:18" ht="30" hidden="1" customHeight="1" thickBot="1">
      <c r="C83" s="1" t="s">
        <v>1</v>
      </c>
      <c r="D83" s="2"/>
      <c r="E83" s="3" t="s">
        <v>2</v>
      </c>
      <c r="F83" s="4"/>
      <c r="G83" s="1" t="s">
        <v>4</v>
      </c>
      <c r="H83" s="2"/>
      <c r="I83" s="3" t="s">
        <v>2</v>
      </c>
      <c r="J83" s="4" t="s">
        <v>3</v>
      </c>
    </row>
    <row r="84" spans="3:18" ht="27" hidden="1" customHeight="1" thickBot="1">
      <c r="C84" s="5" t="s">
        <v>5</v>
      </c>
      <c r="D84" s="6" t="s">
        <v>6</v>
      </c>
      <c r="E84" s="7" t="s">
        <v>7</v>
      </c>
      <c r="F84" s="7"/>
      <c r="G84" s="5" t="s">
        <v>5</v>
      </c>
      <c r="H84" s="6" t="s">
        <v>8</v>
      </c>
      <c r="I84" s="7" t="s">
        <v>7</v>
      </c>
      <c r="J84" s="7"/>
    </row>
    <row r="85" spans="3:18" ht="30" hidden="1" customHeight="1">
      <c r="C85" s="27" t="s">
        <v>15</v>
      </c>
      <c r="D85" s="29">
        <v>200</v>
      </c>
      <c r="E85" s="25" t="s">
        <v>141</v>
      </c>
      <c r="F85" s="25"/>
      <c r="G85" s="27" t="s">
        <v>15</v>
      </c>
      <c r="H85" s="29">
        <v>200</v>
      </c>
      <c r="I85" s="25" t="s">
        <v>141</v>
      </c>
      <c r="J85" s="28" t="s">
        <v>142</v>
      </c>
      <c r="K85" s="72" t="s">
        <v>150</v>
      </c>
      <c r="L85" s="72"/>
      <c r="M85" s="72"/>
      <c r="N85" s="72"/>
      <c r="O85" s="72"/>
      <c r="P85" s="72"/>
      <c r="Q85" s="72"/>
      <c r="R85" s="72"/>
    </row>
    <row r="86" spans="3:18" ht="18.75" hidden="1">
      <c r="C86" s="27" t="s">
        <v>110</v>
      </c>
      <c r="D86" s="28">
        <v>250</v>
      </c>
      <c r="E86" s="28" t="s">
        <v>157</v>
      </c>
      <c r="F86" s="28"/>
      <c r="G86" s="27" t="s">
        <v>148</v>
      </c>
      <c r="H86" s="27">
        <v>250</v>
      </c>
      <c r="I86" s="28" t="s">
        <v>149</v>
      </c>
      <c r="J86" s="28">
        <v>39</v>
      </c>
    </row>
    <row r="87" spans="3:18" ht="24.75" hidden="1" customHeight="1">
      <c r="C87" s="27" t="s">
        <v>183</v>
      </c>
      <c r="D87" s="29">
        <v>280</v>
      </c>
      <c r="E87" s="28" t="s">
        <v>218</v>
      </c>
      <c r="F87" s="28"/>
      <c r="G87" s="27" t="s">
        <v>106</v>
      </c>
      <c r="H87" s="28">
        <v>100</v>
      </c>
      <c r="I87" s="28" t="s">
        <v>167</v>
      </c>
      <c r="J87" s="28">
        <v>89</v>
      </c>
    </row>
    <row r="88" spans="3:18" ht="37.5" hidden="1">
      <c r="C88" s="27" t="s">
        <v>11</v>
      </c>
      <c r="D88" s="28" t="s">
        <v>210</v>
      </c>
      <c r="E88" s="25" t="s">
        <v>208</v>
      </c>
      <c r="F88" s="25"/>
      <c r="G88" s="27" t="s">
        <v>123</v>
      </c>
      <c r="H88" s="29">
        <v>180</v>
      </c>
      <c r="I88" s="28" t="s">
        <v>135</v>
      </c>
      <c r="J88" s="27">
        <v>55</v>
      </c>
    </row>
    <row r="89" spans="3:18" ht="33" hidden="1" customHeight="1">
      <c r="C89" s="35" t="s">
        <v>158</v>
      </c>
      <c r="D89" s="30">
        <v>200</v>
      </c>
      <c r="E89" s="36" t="s">
        <v>159</v>
      </c>
      <c r="F89" s="36"/>
      <c r="G89" s="27" t="s">
        <v>11</v>
      </c>
      <c r="H89" s="28" t="s">
        <v>171</v>
      </c>
      <c r="I89" s="25" t="s">
        <v>172</v>
      </c>
      <c r="J89" s="27"/>
    </row>
    <row r="90" spans="3:18" ht="32.25" hidden="1" customHeight="1">
      <c r="C90" s="27"/>
      <c r="D90" s="29"/>
      <c r="E90" s="28"/>
      <c r="F90" s="28"/>
      <c r="G90" s="27" t="s">
        <v>29</v>
      </c>
      <c r="H90" s="30">
        <v>200</v>
      </c>
      <c r="I90" s="28" t="s">
        <v>22</v>
      </c>
      <c r="J90" s="28">
        <v>114</v>
      </c>
    </row>
    <row r="91" spans="3:18" ht="19.5" hidden="1" thickBot="1">
      <c r="C91" s="44"/>
      <c r="D91" s="34"/>
      <c r="E91" s="45"/>
      <c r="F91" s="68"/>
      <c r="G91" s="27" t="s">
        <v>96</v>
      </c>
      <c r="H91" s="29">
        <v>200</v>
      </c>
      <c r="I91" s="28" t="s">
        <v>97</v>
      </c>
      <c r="J91" s="68" t="s">
        <v>98</v>
      </c>
    </row>
    <row r="92" spans="3:18" ht="15.75" hidden="1" thickBot="1">
      <c r="C92" s="74" t="s">
        <v>14</v>
      </c>
      <c r="D92" s="75"/>
      <c r="E92" s="75"/>
      <c r="F92" s="75"/>
      <c r="G92" s="10" t="s">
        <v>14</v>
      </c>
      <c r="H92" s="15"/>
      <c r="I92" s="15"/>
      <c r="J92" s="15"/>
    </row>
    <row r="93" spans="3:18" ht="32.25" hidden="1" customHeight="1">
      <c r="C93" s="27" t="s">
        <v>30</v>
      </c>
      <c r="D93" s="28">
        <v>100</v>
      </c>
      <c r="E93" s="28" t="s">
        <v>184</v>
      </c>
      <c r="F93" s="28"/>
      <c r="G93" s="27" t="s">
        <v>15</v>
      </c>
      <c r="H93" s="29">
        <v>200</v>
      </c>
      <c r="I93" s="25" t="s">
        <v>141</v>
      </c>
      <c r="J93" s="28">
        <v>172</v>
      </c>
    </row>
    <row r="94" spans="3:18" ht="32.25" hidden="1" customHeight="1">
      <c r="C94" s="27" t="s">
        <v>112</v>
      </c>
      <c r="D94" s="29">
        <v>250</v>
      </c>
      <c r="E94" s="28" t="s">
        <v>144</v>
      </c>
      <c r="F94" s="28"/>
      <c r="G94" s="27" t="s">
        <v>116</v>
      </c>
      <c r="H94" s="28">
        <v>250</v>
      </c>
      <c r="I94" s="28" t="s">
        <v>168</v>
      </c>
      <c r="J94" s="28">
        <v>212</v>
      </c>
    </row>
    <row r="95" spans="3:18" ht="18.75" hidden="1">
      <c r="C95" s="27" t="s">
        <v>160</v>
      </c>
      <c r="D95" s="29">
        <v>100</v>
      </c>
      <c r="E95" s="28" t="s">
        <v>88</v>
      </c>
      <c r="F95" s="28"/>
      <c r="G95" s="27" t="s">
        <v>117</v>
      </c>
      <c r="H95" s="29">
        <v>100</v>
      </c>
      <c r="I95" s="28" t="s">
        <v>137</v>
      </c>
      <c r="J95" s="28">
        <v>85</v>
      </c>
    </row>
    <row r="96" spans="3:18" ht="37.5" hidden="1">
      <c r="C96" s="27" t="s">
        <v>161</v>
      </c>
      <c r="D96" s="32">
        <v>180</v>
      </c>
      <c r="E96" s="28" t="s">
        <v>220</v>
      </c>
      <c r="F96" s="28"/>
      <c r="G96" s="27" t="s">
        <v>145</v>
      </c>
      <c r="H96" s="32">
        <v>180</v>
      </c>
      <c r="I96" s="28" t="s">
        <v>134</v>
      </c>
      <c r="J96" s="28">
        <v>64</v>
      </c>
    </row>
    <row r="97" spans="3:10" ht="37.5" hidden="1">
      <c r="C97" s="27" t="s">
        <v>11</v>
      </c>
      <c r="D97" s="28" t="s">
        <v>210</v>
      </c>
      <c r="E97" s="25" t="s">
        <v>208</v>
      </c>
      <c r="F97" s="25"/>
      <c r="G97" s="27" t="s">
        <v>11</v>
      </c>
      <c r="H97" s="28" t="s">
        <v>173</v>
      </c>
      <c r="I97" s="25" t="s">
        <v>174</v>
      </c>
      <c r="J97" s="28" t="s">
        <v>93</v>
      </c>
    </row>
    <row r="98" spans="3:10" ht="35.25" hidden="1" customHeight="1">
      <c r="C98" s="27" t="s">
        <v>90</v>
      </c>
      <c r="D98" s="29">
        <v>200</v>
      </c>
      <c r="E98" s="28" t="s">
        <v>16</v>
      </c>
      <c r="F98" s="36"/>
      <c r="G98" s="27" t="s">
        <v>91</v>
      </c>
      <c r="H98" s="29">
        <v>200</v>
      </c>
      <c r="I98" s="28" t="s">
        <v>92</v>
      </c>
      <c r="J98" s="28" t="s">
        <v>98</v>
      </c>
    </row>
    <row r="99" spans="3:10" ht="36.75" hidden="1" customHeight="1" thickBot="1">
      <c r="C99" s="44" t="s">
        <v>215</v>
      </c>
      <c r="D99" s="34">
        <v>15</v>
      </c>
      <c r="E99" s="45" t="s">
        <v>219</v>
      </c>
      <c r="F99" s="68"/>
      <c r="G99" s="44" t="s">
        <v>215</v>
      </c>
      <c r="H99" s="34">
        <v>15</v>
      </c>
      <c r="I99" s="45" t="s">
        <v>219</v>
      </c>
      <c r="J99" s="37"/>
    </row>
    <row r="100" spans="3:10" ht="15.75" hidden="1" thickBot="1">
      <c r="C100" s="8" t="s">
        <v>17</v>
      </c>
      <c r="D100" s="9"/>
      <c r="E100" s="9"/>
      <c r="F100" s="9"/>
      <c r="G100" s="10" t="s">
        <v>17</v>
      </c>
      <c r="H100" s="11"/>
      <c r="I100" s="11"/>
      <c r="J100" s="11"/>
    </row>
    <row r="101" spans="3:10" ht="32.25" hidden="1" customHeight="1">
      <c r="C101" s="27" t="s">
        <v>105</v>
      </c>
      <c r="D101" s="28">
        <v>60</v>
      </c>
      <c r="E101" s="28" t="s">
        <v>136</v>
      </c>
      <c r="F101" s="28"/>
      <c r="G101" s="27" t="s">
        <v>111</v>
      </c>
      <c r="H101" s="29">
        <v>60</v>
      </c>
      <c r="I101" s="28" t="s">
        <v>132</v>
      </c>
      <c r="J101" s="28" t="s">
        <v>142</v>
      </c>
    </row>
    <row r="102" spans="3:10" ht="37.5" hidden="1">
      <c r="C102" s="27" t="s">
        <v>113</v>
      </c>
      <c r="D102" s="28">
        <v>250</v>
      </c>
      <c r="E102" s="28" t="s">
        <v>185</v>
      </c>
      <c r="F102" s="28"/>
      <c r="G102" s="27" t="s">
        <v>113</v>
      </c>
      <c r="H102" s="28">
        <v>250</v>
      </c>
      <c r="I102" s="28" t="s">
        <v>185</v>
      </c>
      <c r="J102" s="28">
        <v>48</v>
      </c>
    </row>
    <row r="103" spans="3:10" ht="34.5" hidden="1" customHeight="1">
      <c r="C103" s="27" t="s">
        <v>114</v>
      </c>
      <c r="D103" s="32">
        <v>100</v>
      </c>
      <c r="E103" s="28" t="s">
        <v>147</v>
      </c>
      <c r="F103" s="28"/>
      <c r="G103" s="27" t="s">
        <v>28</v>
      </c>
      <c r="H103" s="29">
        <v>280</v>
      </c>
      <c r="I103" s="28" t="s">
        <v>94</v>
      </c>
      <c r="J103" s="28">
        <v>270</v>
      </c>
    </row>
    <row r="104" spans="3:10" ht="36" hidden="1" customHeight="1">
      <c r="C104" s="27" t="s">
        <v>145</v>
      </c>
      <c r="D104" s="32">
        <v>180</v>
      </c>
      <c r="E104" s="28" t="s">
        <v>134</v>
      </c>
      <c r="F104" s="28"/>
      <c r="G104" s="27" t="s">
        <v>11</v>
      </c>
      <c r="H104" s="28" t="s">
        <v>175</v>
      </c>
      <c r="I104" s="28" t="s">
        <v>176</v>
      </c>
      <c r="J104" s="28">
        <v>54</v>
      </c>
    </row>
    <row r="105" spans="3:10" ht="37.5" hidden="1">
      <c r="C105" s="27" t="s">
        <v>11</v>
      </c>
      <c r="D105" s="28" t="s">
        <v>210</v>
      </c>
      <c r="E105" s="25" t="s">
        <v>208</v>
      </c>
      <c r="F105" s="25"/>
      <c r="G105" s="27" t="s">
        <v>102</v>
      </c>
      <c r="H105" s="28">
        <v>200</v>
      </c>
      <c r="I105" s="28" t="s">
        <v>103</v>
      </c>
      <c r="J105" s="28" t="s">
        <v>93</v>
      </c>
    </row>
    <row r="106" spans="3:10" ht="25.5" hidden="1" customHeight="1">
      <c r="C106" s="35" t="s">
        <v>12</v>
      </c>
      <c r="D106" s="30">
        <v>200</v>
      </c>
      <c r="E106" s="36" t="s">
        <v>13</v>
      </c>
      <c r="F106" s="76"/>
      <c r="G106" s="27"/>
      <c r="H106" s="29"/>
      <c r="I106" s="28"/>
      <c r="J106" s="77" t="s">
        <v>95</v>
      </c>
    </row>
    <row r="107" spans="3:10" ht="38.25" hidden="1" thickBot="1">
      <c r="C107" s="44" t="s">
        <v>152</v>
      </c>
      <c r="D107" s="34">
        <v>100</v>
      </c>
      <c r="E107" s="45" t="s">
        <v>151</v>
      </c>
      <c r="F107" s="39"/>
      <c r="G107" s="35"/>
      <c r="H107" s="30"/>
      <c r="I107" s="36"/>
      <c r="J107" s="39"/>
    </row>
    <row r="108" spans="3:10" ht="15.75" hidden="1" thickBot="1">
      <c r="C108" s="5" t="s">
        <v>19</v>
      </c>
      <c r="D108" s="16"/>
      <c r="E108" s="16"/>
      <c r="F108" s="16"/>
      <c r="G108" s="5" t="s">
        <v>19</v>
      </c>
      <c r="H108" s="16"/>
      <c r="I108" s="16"/>
      <c r="J108" s="16"/>
    </row>
    <row r="109" spans="3:10" ht="32.25" hidden="1" customHeight="1">
      <c r="C109" s="27" t="s">
        <v>15</v>
      </c>
      <c r="D109" s="29">
        <v>200</v>
      </c>
      <c r="E109" s="25" t="s">
        <v>141</v>
      </c>
      <c r="F109" s="25"/>
      <c r="G109" s="27" t="s">
        <v>104</v>
      </c>
      <c r="H109" s="28">
        <v>60</v>
      </c>
      <c r="I109" s="28" t="s">
        <v>133</v>
      </c>
      <c r="J109" s="28">
        <v>28</v>
      </c>
    </row>
    <row r="110" spans="3:10" ht="33" hidden="1" customHeight="1">
      <c r="C110" s="27" t="s">
        <v>162</v>
      </c>
      <c r="D110" s="28">
        <v>250</v>
      </c>
      <c r="E110" s="28" t="s">
        <v>163</v>
      </c>
      <c r="F110" s="28"/>
      <c r="G110" s="27" t="s">
        <v>119</v>
      </c>
      <c r="H110" s="29">
        <v>250</v>
      </c>
      <c r="I110" s="28" t="s">
        <v>177</v>
      </c>
      <c r="J110" s="28">
        <v>34</v>
      </c>
    </row>
    <row r="111" spans="3:10" ht="33" hidden="1" customHeight="1">
      <c r="C111" s="27" t="s">
        <v>164</v>
      </c>
      <c r="D111" s="28">
        <v>100</v>
      </c>
      <c r="E111" s="25" t="s">
        <v>165</v>
      </c>
      <c r="F111" s="25"/>
      <c r="G111" s="27" t="s">
        <v>186</v>
      </c>
      <c r="H111" s="29">
        <v>100</v>
      </c>
      <c r="I111" s="28" t="s">
        <v>187</v>
      </c>
      <c r="J111" s="28">
        <v>86</v>
      </c>
    </row>
    <row r="112" spans="3:10" ht="33" hidden="1" customHeight="1">
      <c r="C112" s="27" t="s">
        <v>9</v>
      </c>
      <c r="D112" s="29">
        <v>180</v>
      </c>
      <c r="E112" s="28" t="s">
        <v>10</v>
      </c>
      <c r="F112" s="28"/>
      <c r="G112" s="27" t="s">
        <v>9</v>
      </c>
      <c r="H112" s="29">
        <v>180</v>
      </c>
      <c r="I112" s="28" t="s">
        <v>10</v>
      </c>
      <c r="J112" s="28" t="s">
        <v>93</v>
      </c>
    </row>
    <row r="113" spans="3:10" ht="37.5" hidden="1">
      <c r="C113" s="27" t="s">
        <v>11</v>
      </c>
      <c r="D113" s="28" t="s">
        <v>210</v>
      </c>
      <c r="E113" s="25" t="s">
        <v>208</v>
      </c>
      <c r="F113" s="25"/>
      <c r="G113" s="27" t="s">
        <v>11</v>
      </c>
      <c r="H113" s="28" t="s">
        <v>217</v>
      </c>
      <c r="I113" s="25" t="s">
        <v>208</v>
      </c>
      <c r="J113" s="28">
        <v>98</v>
      </c>
    </row>
    <row r="114" spans="3:10" ht="33" hidden="1" customHeight="1">
      <c r="C114" s="35" t="s">
        <v>91</v>
      </c>
      <c r="D114" s="30">
        <v>200</v>
      </c>
      <c r="E114" s="36" t="s">
        <v>92</v>
      </c>
      <c r="F114" s="36"/>
      <c r="G114" s="35" t="s">
        <v>158</v>
      </c>
      <c r="H114" s="30">
        <v>200</v>
      </c>
      <c r="I114" s="36" t="s">
        <v>159</v>
      </c>
      <c r="J114" s="28"/>
    </row>
    <row r="115" spans="3:10" ht="36" hidden="1" customHeight="1" thickBot="1">
      <c r="C115" s="27" t="s">
        <v>96</v>
      </c>
      <c r="D115" s="29">
        <v>200</v>
      </c>
      <c r="E115" s="28" t="s">
        <v>97</v>
      </c>
      <c r="F115" s="28"/>
      <c r="G115" s="44" t="s">
        <v>152</v>
      </c>
      <c r="H115" s="34">
        <v>100</v>
      </c>
      <c r="I115" s="45" t="s">
        <v>151</v>
      </c>
      <c r="J115" s="39"/>
    </row>
    <row r="116" spans="3:10" ht="15.75" hidden="1" thickBot="1">
      <c r="C116" s="42" t="s">
        <v>20</v>
      </c>
      <c r="D116" s="43"/>
      <c r="E116" s="43"/>
      <c r="F116" s="43"/>
      <c r="G116" s="42" t="s">
        <v>20</v>
      </c>
      <c r="H116" s="43"/>
      <c r="I116" s="43"/>
      <c r="J116" s="43"/>
    </row>
    <row r="117" spans="3:10" ht="32.25" hidden="1" customHeight="1">
      <c r="C117" s="27" t="s">
        <v>15</v>
      </c>
      <c r="D117" s="29">
        <v>200</v>
      </c>
      <c r="E117" s="25" t="s">
        <v>141</v>
      </c>
      <c r="F117" s="25"/>
      <c r="G117" s="27" t="s">
        <v>15</v>
      </c>
      <c r="H117" s="29">
        <v>200</v>
      </c>
      <c r="I117" s="25" t="s">
        <v>141</v>
      </c>
      <c r="J117" s="28" t="s">
        <v>142</v>
      </c>
    </row>
    <row r="118" spans="3:10" ht="26.25" hidden="1" customHeight="1">
      <c r="C118" s="27" t="s">
        <v>115</v>
      </c>
      <c r="D118" s="32">
        <v>250</v>
      </c>
      <c r="E118" s="28" t="s">
        <v>166</v>
      </c>
      <c r="F118" s="28"/>
      <c r="G118" s="27" t="s">
        <v>120</v>
      </c>
      <c r="H118" s="29">
        <v>250</v>
      </c>
      <c r="I118" s="27" t="s">
        <v>139</v>
      </c>
      <c r="J118" s="27">
        <v>31</v>
      </c>
    </row>
    <row r="119" spans="3:10" ht="24.75" hidden="1" customHeight="1">
      <c r="C119" s="27" t="s">
        <v>25</v>
      </c>
      <c r="D119" s="28">
        <v>150</v>
      </c>
      <c r="E119" s="28" t="s">
        <v>154</v>
      </c>
      <c r="F119" s="28"/>
      <c r="G119" s="27" t="s">
        <v>188</v>
      </c>
      <c r="H119" s="28">
        <v>100</v>
      </c>
      <c r="I119" s="28" t="s">
        <v>189</v>
      </c>
      <c r="J119" s="28">
        <v>75</v>
      </c>
    </row>
    <row r="120" spans="3:10" ht="26.25" hidden="1" customHeight="1">
      <c r="C120" s="27" t="s">
        <v>21</v>
      </c>
      <c r="D120" s="29">
        <v>180</v>
      </c>
      <c r="E120" s="27" t="s">
        <v>153</v>
      </c>
      <c r="F120" s="27"/>
      <c r="G120" s="27" t="s">
        <v>18</v>
      </c>
      <c r="H120" s="32">
        <v>180</v>
      </c>
      <c r="I120" s="28" t="s">
        <v>190</v>
      </c>
      <c r="J120" s="28">
        <v>50</v>
      </c>
    </row>
    <row r="121" spans="3:10" ht="34.5" hidden="1" customHeight="1">
      <c r="C121" s="27" t="s">
        <v>11</v>
      </c>
      <c r="D121" s="28" t="s">
        <v>169</v>
      </c>
      <c r="E121" s="25" t="s">
        <v>170</v>
      </c>
      <c r="F121" s="25"/>
      <c r="G121" s="27" t="s">
        <v>11</v>
      </c>
      <c r="H121" s="28" t="s">
        <v>169</v>
      </c>
      <c r="I121" s="25" t="s">
        <v>143</v>
      </c>
      <c r="J121" s="28" t="s">
        <v>93</v>
      </c>
    </row>
    <row r="122" spans="3:10" ht="36" hidden="1" customHeight="1" thickBot="1">
      <c r="C122" s="27" t="s">
        <v>102</v>
      </c>
      <c r="D122" s="28">
        <v>200</v>
      </c>
      <c r="E122" s="28" t="s">
        <v>103</v>
      </c>
      <c r="F122" s="28"/>
      <c r="G122" s="35" t="s">
        <v>12</v>
      </c>
      <c r="H122" s="30">
        <v>200</v>
      </c>
      <c r="I122" s="36" t="s">
        <v>13</v>
      </c>
      <c r="J122" s="28"/>
    </row>
    <row r="123" spans="3:10" ht="16.5" hidden="1" thickBot="1">
      <c r="C123" s="26"/>
      <c r="D123" s="26"/>
      <c r="E123" s="26"/>
      <c r="F123" s="26"/>
      <c r="G123" s="26"/>
      <c r="H123" s="26"/>
      <c r="I123" s="26"/>
      <c r="J123" s="26"/>
    </row>
    <row r="124" spans="3:10" ht="15.75" hidden="1" thickBot="1">
      <c r="C124" s="20"/>
      <c r="D124" s="20"/>
      <c r="E124" s="21"/>
      <c r="F124" s="21"/>
      <c r="G124" s="20"/>
      <c r="H124" s="20"/>
      <c r="I124" s="21"/>
      <c r="J124" s="21"/>
    </row>
    <row r="125" spans="3:10" ht="35.25" hidden="1" customHeight="1" thickBot="1">
      <c r="C125" s="5" t="s">
        <v>23</v>
      </c>
      <c r="D125" s="13"/>
      <c r="E125" s="3" t="s">
        <v>2</v>
      </c>
      <c r="F125" s="4"/>
      <c r="G125" s="5" t="s">
        <v>24</v>
      </c>
      <c r="H125" s="13"/>
      <c r="I125" s="3" t="s">
        <v>2</v>
      </c>
      <c r="J125" s="4" t="s">
        <v>3</v>
      </c>
    </row>
    <row r="126" spans="3:10" ht="25.5" hidden="1" customHeight="1" thickBot="1">
      <c r="C126" s="5" t="s">
        <v>5</v>
      </c>
      <c r="D126" s="6" t="s">
        <v>6</v>
      </c>
      <c r="E126" s="7" t="s">
        <v>7</v>
      </c>
      <c r="F126" s="7"/>
      <c r="G126" s="5" t="s">
        <v>5</v>
      </c>
      <c r="H126" s="6" t="s">
        <v>8</v>
      </c>
      <c r="I126" s="7" t="s">
        <v>7</v>
      </c>
      <c r="J126" s="7"/>
    </row>
    <row r="127" spans="3:10" ht="32.25" hidden="1" customHeight="1">
      <c r="C127" s="27" t="s">
        <v>15</v>
      </c>
      <c r="D127" s="29">
        <v>200</v>
      </c>
      <c r="E127" s="25" t="s">
        <v>141</v>
      </c>
      <c r="F127" s="25"/>
      <c r="G127" s="27" t="s">
        <v>15</v>
      </c>
      <c r="H127" s="29">
        <v>200</v>
      </c>
      <c r="I127" s="25" t="s">
        <v>141</v>
      </c>
      <c r="J127" s="28" t="s">
        <v>142</v>
      </c>
    </row>
    <row r="128" spans="3:10" ht="37.5" hidden="1">
      <c r="C128" s="27" t="s">
        <v>121</v>
      </c>
      <c r="D128" s="29">
        <v>250</v>
      </c>
      <c r="E128" s="28" t="s">
        <v>191</v>
      </c>
      <c r="F128" s="28"/>
      <c r="G128" s="27" t="s">
        <v>162</v>
      </c>
      <c r="H128" s="28">
        <v>250</v>
      </c>
      <c r="I128" s="28" t="s">
        <v>163</v>
      </c>
      <c r="J128" s="28">
        <v>37</v>
      </c>
    </row>
    <row r="129" spans="3:10" ht="37.5" hidden="1">
      <c r="C129" s="27" t="s">
        <v>192</v>
      </c>
      <c r="D129" s="29">
        <v>280</v>
      </c>
      <c r="E129" s="28" t="s">
        <v>221</v>
      </c>
      <c r="F129" s="28"/>
      <c r="G129" s="27" t="s">
        <v>122</v>
      </c>
      <c r="H129" s="28">
        <v>100</v>
      </c>
      <c r="I129" s="28" t="s">
        <v>140</v>
      </c>
      <c r="J129" s="28">
        <v>177</v>
      </c>
    </row>
    <row r="130" spans="3:10" ht="37.5" hidden="1">
      <c r="C130" s="27" t="s">
        <v>11</v>
      </c>
      <c r="D130" s="28" t="s">
        <v>210</v>
      </c>
      <c r="E130" s="25" t="s">
        <v>208</v>
      </c>
      <c r="F130" s="25"/>
      <c r="G130" s="27" t="s">
        <v>123</v>
      </c>
      <c r="H130" s="29">
        <v>180</v>
      </c>
      <c r="I130" s="28" t="s">
        <v>135</v>
      </c>
      <c r="J130" s="27">
        <v>55</v>
      </c>
    </row>
    <row r="131" spans="3:10" ht="37.5" hidden="1">
      <c r="C131" s="27" t="s">
        <v>193</v>
      </c>
      <c r="D131" s="28">
        <v>200</v>
      </c>
      <c r="E131" s="28" t="s">
        <v>194</v>
      </c>
      <c r="F131" s="28"/>
      <c r="G131" s="27" t="s">
        <v>11</v>
      </c>
      <c r="H131" s="28" t="s">
        <v>207</v>
      </c>
      <c r="I131" s="25" t="s">
        <v>209</v>
      </c>
      <c r="J131" s="28" t="s">
        <v>93</v>
      </c>
    </row>
    <row r="132" spans="3:10" ht="33.75" hidden="1" customHeight="1" thickBot="1">
      <c r="C132" s="35"/>
      <c r="D132" s="30"/>
      <c r="E132" s="28"/>
      <c r="F132" s="28"/>
      <c r="G132" s="27" t="s">
        <v>91</v>
      </c>
      <c r="H132" s="29">
        <v>200</v>
      </c>
      <c r="I132" s="28" t="s">
        <v>92</v>
      </c>
      <c r="J132" s="28">
        <v>114</v>
      </c>
    </row>
    <row r="133" spans="3:10" ht="15.75" hidden="1" thickBot="1">
      <c r="C133" s="5" t="s">
        <v>14</v>
      </c>
      <c r="D133" s="12"/>
      <c r="E133" s="12"/>
      <c r="F133" s="12"/>
      <c r="G133" s="5" t="s">
        <v>14</v>
      </c>
      <c r="H133" s="12"/>
      <c r="I133" s="12"/>
      <c r="J133" s="12"/>
    </row>
    <row r="134" spans="3:10" ht="37.5" hidden="1">
      <c r="C134" s="27" t="s">
        <v>15</v>
      </c>
      <c r="D134" s="29">
        <v>200</v>
      </c>
      <c r="E134" s="25" t="s">
        <v>141</v>
      </c>
      <c r="F134" s="25"/>
      <c r="G134" s="27" t="s">
        <v>111</v>
      </c>
      <c r="H134" s="29">
        <v>60</v>
      </c>
      <c r="I134" s="28" t="s">
        <v>132</v>
      </c>
      <c r="J134" s="28" t="s">
        <v>142</v>
      </c>
    </row>
    <row r="135" spans="3:10" ht="40.5" hidden="1" customHeight="1">
      <c r="C135" s="27" t="s">
        <v>195</v>
      </c>
      <c r="D135" s="28">
        <v>250</v>
      </c>
      <c r="E135" s="28" t="s">
        <v>196</v>
      </c>
      <c r="F135" s="28"/>
      <c r="G135" s="27" t="s">
        <v>148</v>
      </c>
      <c r="H135" s="27">
        <v>250</v>
      </c>
      <c r="I135" s="28" t="s">
        <v>149</v>
      </c>
      <c r="J135" s="28">
        <v>48</v>
      </c>
    </row>
    <row r="136" spans="3:10" ht="38.25" hidden="1" customHeight="1">
      <c r="C136" s="27" t="s">
        <v>118</v>
      </c>
      <c r="D136" s="32">
        <v>100</v>
      </c>
      <c r="E136" s="28" t="s">
        <v>138</v>
      </c>
      <c r="F136" s="28"/>
      <c r="G136" s="27" t="s">
        <v>106</v>
      </c>
      <c r="H136" s="29">
        <v>100</v>
      </c>
      <c r="I136" s="28" t="s">
        <v>167</v>
      </c>
      <c r="J136" s="27">
        <v>178</v>
      </c>
    </row>
    <row r="137" spans="3:10" ht="37.5" hidden="1">
      <c r="C137" s="27" t="s">
        <v>145</v>
      </c>
      <c r="D137" s="32">
        <v>180</v>
      </c>
      <c r="E137" s="28" t="s">
        <v>134</v>
      </c>
      <c r="F137" s="28"/>
      <c r="G137" s="27" t="s">
        <v>9</v>
      </c>
      <c r="H137" s="29">
        <v>180</v>
      </c>
      <c r="I137" s="28" t="s">
        <v>10</v>
      </c>
      <c r="J137" s="28" t="s">
        <v>93</v>
      </c>
    </row>
    <row r="138" spans="3:10" ht="37.5" hidden="1">
      <c r="C138" s="27" t="s">
        <v>11</v>
      </c>
      <c r="D138" s="28" t="s">
        <v>210</v>
      </c>
      <c r="E138" s="25" t="s">
        <v>208</v>
      </c>
      <c r="F138" s="25"/>
      <c r="G138" s="27" t="s">
        <v>11</v>
      </c>
      <c r="H138" s="28" t="s">
        <v>210</v>
      </c>
      <c r="I138" s="25" t="s">
        <v>208</v>
      </c>
      <c r="J138" s="36">
        <v>101</v>
      </c>
    </row>
    <row r="139" spans="3:10" ht="37.5" hidden="1">
      <c r="C139" s="27" t="s">
        <v>29</v>
      </c>
      <c r="D139" s="30">
        <v>200</v>
      </c>
      <c r="E139" s="28" t="s">
        <v>22</v>
      </c>
      <c r="F139" s="28"/>
      <c r="G139" s="27" t="s">
        <v>193</v>
      </c>
      <c r="H139" s="28">
        <v>200</v>
      </c>
      <c r="I139" s="28" t="s">
        <v>194</v>
      </c>
      <c r="J139" s="28"/>
    </row>
    <row r="140" spans="3:10" ht="34.5" hidden="1" customHeight="1" thickBot="1">
      <c r="C140" s="27" t="s">
        <v>96</v>
      </c>
      <c r="D140" s="29">
        <v>200</v>
      </c>
      <c r="E140" s="28" t="s">
        <v>97</v>
      </c>
      <c r="F140" s="39"/>
      <c r="G140" s="44" t="s">
        <v>215</v>
      </c>
      <c r="H140" s="34">
        <v>15</v>
      </c>
      <c r="I140" s="45" t="s">
        <v>219</v>
      </c>
      <c r="J140" s="39"/>
    </row>
    <row r="141" spans="3:10" ht="15.75" hidden="1" thickBot="1">
      <c r="C141" s="5" t="s">
        <v>17</v>
      </c>
      <c r="D141" s="12"/>
      <c r="E141" s="12"/>
      <c r="F141" s="12"/>
      <c r="G141" s="5" t="s">
        <v>17</v>
      </c>
      <c r="H141" s="12"/>
      <c r="I141" s="12"/>
      <c r="J141" s="12"/>
    </row>
    <row r="142" spans="3:10" ht="31.5" hidden="1" customHeight="1">
      <c r="C142" s="27" t="s">
        <v>30</v>
      </c>
      <c r="D142" s="28">
        <v>100</v>
      </c>
      <c r="E142" s="28" t="s">
        <v>184</v>
      </c>
      <c r="F142" s="28"/>
      <c r="G142" s="27" t="s">
        <v>15</v>
      </c>
      <c r="H142" s="29">
        <v>200</v>
      </c>
      <c r="I142" s="25" t="s">
        <v>141</v>
      </c>
      <c r="J142" s="28">
        <v>28</v>
      </c>
    </row>
    <row r="143" spans="3:10" ht="24" hidden="1" customHeight="1">
      <c r="C143" s="27" t="s">
        <v>110</v>
      </c>
      <c r="D143" s="28">
        <v>250</v>
      </c>
      <c r="E143" s="28" t="s">
        <v>157</v>
      </c>
      <c r="F143" s="28"/>
      <c r="G143" s="27" t="s">
        <v>120</v>
      </c>
      <c r="H143" s="29">
        <v>250</v>
      </c>
      <c r="I143" s="27" t="s">
        <v>139</v>
      </c>
      <c r="J143" s="28">
        <v>32</v>
      </c>
    </row>
    <row r="144" spans="3:10" ht="37.5" hidden="1">
      <c r="C144" s="27" t="s">
        <v>197</v>
      </c>
      <c r="D144" s="66">
        <v>100</v>
      </c>
      <c r="E144" s="47" t="s">
        <v>198</v>
      </c>
      <c r="F144" s="47"/>
      <c r="G144" s="27" t="s">
        <v>124</v>
      </c>
      <c r="H144" s="32">
        <v>100</v>
      </c>
      <c r="I144" s="28" t="s">
        <v>155</v>
      </c>
      <c r="J144" s="28"/>
    </row>
    <row r="145" spans="3:20" ht="23.25" hidden="1" customHeight="1">
      <c r="C145" s="27" t="s">
        <v>18</v>
      </c>
      <c r="D145" s="32">
        <v>180</v>
      </c>
      <c r="E145" s="28" t="s">
        <v>200</v>
      </c>
      <c r="F145" s="28"/>
      <c r="G145" s="27" t="s">
        <v>18</v>
      </c>
      <c r="H145" s="32">
        <v>180</v>
      </c>
      <c r="I145" s="28" t="s">
        <v>190</v>
      </c>
      <c r="J145" s="28">
        <v>50</v>
      </c>
    </row>
    <row r="146" spans="3:20" ht="37.5" hidden="1">
      <c r="C146" s="27" t="s">
        <v>11</v>
      </c>
      <c r="D146" s="28" t="s">
        <v>211</v>
      </c>
      <c r="E146" s="25" t="s">
        <v>199</v>
      </c>
      <c r="F146" s="25"/>
      <c r="G146" s="27" t="s">
        <v>11</v>
      </c>
      <c r="H146" s="28" t="s">
        <v>211</v>
      </c>
      <c r="I146" s="25" t="s">
        <v>212</v>
      </c>
      <c r="J146" s="28" t="s">
        <v>93</v>
      </c>
    </row>
    <row r="147" spans="3:20" ht="35.25" hidden="1" customHeight="1" thickBot="1">
      <c r="C147" s="27" t="s">
        <v>102</v>
      </c>
      <c r="D147" s="28">
        <v>200</v>
      </c>
      <c r="E147" s="28" t="s">
        <v>103</v>
      </c>
      <c r="F147" s="36"/>
      <c r="G147" s="27" t="s">
        <v>102</v>
      </c>
      <c r="H147" s="28">
        <v>200</v>
      </c>
      <c r="I147" s="28" t="s">
        <v>103</v>
      </c>
      <c r="J147" s="28"/>
    </row>
    <row r="148" spans="3:20" ht="15.75" hidden="1" thickBot="1">
      <c r="C148" s="5" t="s">
        <v>19</v>
      </c>
      <c r="D148" s="12"/>
      <c r="E148" s="12"/>
      <c r="F148" s="12"/>
      <c r="G148" s="5" t="s">
        <v>19</v>
      </c>
      <c r="H148" s="12"/>
      <c r="I148" s="12"/>
      <c r="J148" s="12"/>
    </row>
    <row r="149" spans="3:20" ht="31.5" hidden="1" customHeight="1">
      <c r="C149" s="27" t="s">
        <v>15</v>
      </c>
      <c r="D149" s="29">
        <v>200</v>
      </c>
      <c r="E149" s="25" t="s">
        <v>141</v>
      </c>
      <c r="F149" s="25"/>
      <c r="G149" s="27" t="s">
        <v>30</v>
      </c>
      <c r="H149" s="28">
        <v>100</v>
      </c>
      <c r="I149" s="28" t="s">
        <v>184</v>
      </c>
      <c r="J149" s="28">
        <v>133</v>
      </c>
    </row>
    <row r="150" spans="3:20" ht="33.75" hidden="1" customHeight="1">
      <c r="C150" s="27" t="s">
        <v>120</v>
      </c>
      <c r="D150" s="29">
        <v>250</v>
      </c>
      <c r="E150" s="27" t="s">
        <v>139</v>
      </c>
      <c r="F150" s="27"/>
      <c r="G150" s="27" t="s">
        <v>121</v>
      </c>
      <c r="H150" s="29">
        <v>250</v>
      </c>
      <c r="I150" s="28" t="s">
        <v>191</v>
      </c>
      <c r="J150" s="28">
        <v>168</v>
      </c>
    </row>
    <row r="151" spans="3:20" ht="24" hidden="1" customHeight="1">
      <c r="C151" s="27" t="s">
        <v>201</v>
      </c>
      <c r="D151" s="28">
        <v>100</v>
      </c>
      <c r="E151" s="28" t="s">
        <v>202</v>
      </c>
      <c r="F151" s="28"/>
      <c r="G151" s="27" t="s">
        <v>31</v>
      </c>
      <c r="H151" s="27">
        <v>100</v>
      </c>
      <c r="I151" s="28" t="s">
        <v>213</v>
      </c>
      <c r="J151" s="28">
        <v>88</v>
      </c>
    </row>
    <row r="152" spans="3:20" ht="37.5" hidden="1">
      <c r="C152" s="27" t="s">
        <v>21</v>
      </c>
      <c r="D152" s="29">
        <v>180</v>
      </c>
      <c r="E152" s="27" t="s">
        <v>153</v>
      </c>
      <c r="F152" s="27"/>
      <c r="G152" s="27" t="s">
        <v>145</v>
      </c>
      <c r="H152" s="32">
        <v>180</v>
      </c>
      <c r="I152" s="28" t="s">
        <v>134</v>
      </c>
      <c r="J152" s="28">
        <v>64</v>
      </c>
    </row>
    <row r="153" spans="3:20" ht="37.5" hidden="1">
      <c r="C153" s="27" t="s">
        <v>11</v>
      </c>
      <c r="D153" s="28" t="s">
        <v>210</v>
      </c>
      <c r="E153" s="25" t="s">
        <v>208</v>
      </c>
      <c r="F153" s="25"/>
      <c r="G153" s="27" t="s">
        <v>11</v>
      </c>
      <c r="H153" s="28" t="s">
        <v>217</v>
      </c>
      <c r="I153" s="25" t="s">
        <v>208</v>
      </c>
      <c r="J153" s="28" t="s">
        <v>93</v>
      </c>
    </row>
    <row r="154" spans="3:20" ht="23.25" hidden="1" customHeight="1">
      <c r="C154" s="35" t="s">
        <v>90</v>
      </c>
      <c r="D154" s="30">
        <v>200</v>
      </c>
      <c r="E154" s="36" t="s">
        <v>16</v>
      </c>
      <c r="F154" s="36"/>
      <c r="G154" s="35" t="s">
        <v>158</v>
      </c>
      <c r="H154" s="30">
        <v>200</v>
      </c>
      <c r="I154" s="36" t="s">
        <v>159</v>
      </c>
      <c r="J154" s="36" t="s">
        <v>95</v>
      </c>
    </row>
    <row r="155" spans="3:20" ht="39.75" hidden="1" customHeight="1" thickBot="1">
      <c r="C155" s="44" t="s">
        <v>152</v>
      </c>
      <c r="D155" s="34">
        <v>100</v>
      </c>
      <c r="E155" s="45" t="s">
        <v>151</v>
      </c>
      <c r="F155" s="39"/>
      <c r="G155" s="44" t="s">
        <v>152</v>
      </c>
      <c r="H155" s="34">
        <v>100</v>
      </c>
      <c r="I155" s="45" t="s">
        <v>151</v>
      </c>
      <c r="J155" s="50"/>
      <c r="T155" s="25"/>
    </row>
    <row r="156" spans="3:20" ht="15.75" hidden="1" thickBot="1">
      <c r="C156" s="5" t="s">
        <v>20</v>
      </c>
      <c r="D156" s="12"/>
      <c r="E156" s="12"/>
      <c r="F156" s="12"/>
      <c r="G156" s="5" t="s">
        <v>20</v>
      </c>
      <c r="H156" s="8"/>
      <c r="I156" s="8"/>
      <c r="J156" s="8"/>
    </row>
    <row r="157" spans="3:20" ht="24.75" hidden="1" customHeight="1">
      <c r="C157" s="27" t="s">
        <v>104</v>
      </c>
      <c r="D157" s="28">
        <v>60</v>
      </c>
      <c r="E157" s="28" t="s">
        <v>133</v>
      </c>
      <c r="F157" s="28"/>
      <c r="G157" s="27" t="s">
        <v>104</v>
      </c>
      <c r="H157" s="28">
        <v>60</v>
      </c>
      <c r="I157" s="28" t="s">
        <v>133</v>
      </c>
      <c r="J157" s="28">
        <v>172</v>
      </c>
    </row>
    <row r="158" spans="3:20" ht="34.5" hidden="1" customHeight="1">
      <c r="C158" s="27" t="s">
        <v>119</v>
      </c>
      <c r="D158" s="29">
        <v>250</v>
      </c>
      <c r="E158" s="28" t="s">
        <v>177</v>
      </c>
      <c r="F158" s="28"/>
      <c r="G158" s="27" t="s">
        <v>195</v>
      </c>
      <c r="H158" s="28">
        <v>250</v>
      </c>
      <c r="I158" s="28" t="s">
        <v>196</v>
      </c>
      <c r="J158" s="28">
        <v>33</v>
      </c>
    </row>
    <row r="159" spans="3:20" ht="35.25" hidden="1" customHeight="1">
      <c r="C159" s="27" t="s">
        <v>203</v>
      </c>
      <c r="D159" s="32">
        <v>100</v>
      </c>
      <c r="E159" s="27" t="s">
        <v>204</v>
      </c>
      <c r="F159" s="27"/>
      <c r="G159" s="27" t="s">
        <v>118</v>
      </c>
      <c r="H159" s="32">
        <v>100</v>
      </c>
      <c r="I159" s="28" t="s">
        <v>138</v>
      </c>
      <c r="J159" s="47">
        <v>42</v>
      </c>
    </row>
    <row r="160" spans="3:20" ht="19.5" hidden="1" customHeight="1">
      <c r="C160" s="27" t="s">
        <v>205</v>
      </c>
      <c r="D160" s="29">
        <v>180</v>
      </c>
      <c r="E160" s="28" t="s">
        <v>206</v>
      </c>
      <c r="F160" s="28"/>
      <c r="G160" s="27" t="s">
        <v>21</v>
      </c>
      <c r="H160" s="29">
        <v>180</v>
      </c>
      <c r="I160" s="27" t="s">
        <v>153</v>
      </c>
      <c r="J160" s="27">
        <v>53</v>
      </c>
    </row>
    <row r="161" spans="2:10" ht="37.5" hidden="1">
      <c r="C161" s="27" t="s">
        <v>11</v>
      </c>
      <c r="D161" s="28" t="s">
        <v>210</v>
      </c>
      <c r="E161" s="25" t="s">
        <v>208</v>
      </c>
      <c r="F161" s="25"/>
      <c r="G161" s="27" t="s">
        <v>11</v>
      </c>
      <c r="H161" s="28" t="s">
        <v>214</v>
      </c>
      <c r="I161" s="25" t="s">
        <v>101</v>
      </c>
      <c r="J161" s="28" t="s">
        <v>93</v>
      </c>
    </row>
    <row r="162" spans="2:10" ht="18.75" hidden="1">
      <c r="C162" s="35" t="s">
        <v>12</v>
      </c>
      <c r="D162" s="30">
        <v>200</v>
      </c>
      <c r="E162" s="36" t="s">
        <v>13</v>
      </c>
      <c r="F162" s="36"/>
      <c r="G162" s="35" t="s">
        <v>12</v>
      </c>
      <c r="H162" s="30">
        <v>200</v>
      </c>
      <c r="I162" s="36" t="s">
        <v>13</v>
      </c>
      <c r="J162" s="28" t="s">
        <v>98</v>
      </c>
    </row>
    <row r="163" spans="2:10" ht="38.25" hidden="1" thickBot="1">
      <c r="C163" s="44" t="s">
        <v>215</v>
      </c>
      <c r="D163" s="34">
        <v>15</v>
      </c>
      <c r="E163" s="45" t="s">
        <v>219</v>
      </c>
      <c r="F163" s="39"/>
      <c r="G163" s="27" t="s">
        <v>96</v>
      </c>
      <c r="H163" s="29">
        <v>200</v>
      </c>
      <c r="I163" s="28" t="s">
        <v>97</v>
      </c>
      <c r="J163" s="39"/>
    </row>
    <row r="164" spans="2:10" ht="15.75" hidden="1" thickBot="1">
      <c r="C164" s="17"/>
      <c r="D164" s="18"/>
      <c r="E164" s="18"/>
      <c r="F164" s="18"/>
      <c r="G164" s="18"/>
      <c r="H164" s="18"/>
      <c r="I164" s="18"/>
      <c r="J164" s="19"/>
    </row>
    <row r="168" spans="2:10" ht="15.75">
      <c r="B168" t="s">
        <v>156</v>
      </c>
      <c r="C168" s="22" t="s">
        <v>156</v>
      </c>
      <c r="D168" s="22" t="s">
        <v>0</v>
      </c>
      <c r="E168" s="22"/>
      <c r="F168" s="22"/>
      <c r="G168" s="22"/>
      <c r="H168" s="23"/>
      <c r="I168" s="23"/>
    </row>
    <row r="169" spans="2:10" ht="15.75">
      <c r="C169" s="22"/>
      <c r="D169" s="22" t="s">
        <v>130</v>
      </c>
      <c r="E169" s="22"/>
      <c r="F169" s="22"/>
      <c r="G169" s="22"/>
      <c r="H169" s="23"/>
      <c r="I169" s="23"/>
    </row>
    <row r="170" spans="2:10" ht="16.5" thickBot="1">
      <c r="C170" s="22"/>
      <c r="D170" s="22" t="s">
        <v>268</v>
      </c>
      <c r="E170" s="22"/>
      <c r="F170" s="22"/>
      <c r="G170" s="22"/>
      <c r="H170" s="23"/>
      <c r="I170" s="23"/>
    </row>
    <row r="171" spans="2:10" ht="30.75" thickBot="1">
      <c r="B171" s="4" t="s">
        <v>227</v>
      </c>
      <c r="C171" s="1" t="s">
        <v>1</v>
      </c>
      <c r="D171" s="2"/>
      <c r="E171" s="3" t="s">
        <v>2</v>
      </c>
      <c r="F171" s="4" t="s">
        <v>227</v>
      </c>
      <c r="G171" s="1" t="s">
        <v>4</v>
      </c>
      <c r="H171" s="2"/>
      <c r="I171" s="3" t="s">
        <v>2</v>
      </c>
    </row>
    <row r="172" spans="2:10" ht="30.75" thickBot="1">
      <c r="B172" s="7"/>
      <c r="C172" s="5" t="s">
        <v>5</v>
      </c>
      <c r="D172" s="6" t="s">
        <v>6</v>
      </c>
      <c r="E172" s="7" t="s">
        <v>7</v>
      </c>
      <c r="F172" s="7"/>
      <c r="G172" s="5" t="s">
        <v>5</v>
      </c>
      <c r="H172" s="6" t="s">
        <v>8</v>
      </c>
      <c r="I172" s="7" t="s">
        <v>7</v>
      </c>
    </row>
    <row r="173" spans="2:10" ht="48">
      <c r="B173" s="25" t="s">
        <v>228</v>
      </c>
      <c r="C173" s="27" t="s">
        <v>15</v>
      </c>
      <c r="D173" s="29">
        <v>200</v>
      </c>
      <c r="E173" s="25" t="s">
        <v>141</v>
      </c>
      <c r="F173" s="25" t="s">
        <v>228</v>
      </c>
      <c r="G173" s="27" t="s">
        <v>15</v>
      </c>
      <c r="H173" s="29">
        <v>200</v>
      </c>
      <c r="I173" s="25" t="s">
        <v>141</v>
      </c>
    </row>
    <row r="174" spans="2:10" ht="24" customHeight="1">
      <c r="B174" s="28">
        <v>30</v>
      </c>
      <c r="C174" s="27" t="s">
        <v>110</v>
      </c>
      <c r="D174" s="28">
        <v>250</v>
      </c>
      <c r="E174" s="28" t="s">
        <v>157</v>
      </c>
      <c r="F174" s="28">
        <v>39</v>
      </c>
      <c r="G174" s="27" t="s">
        <v>148</v>
      </c>
      <c r="H174" s="27">
        <v>250</v>
      </c>
      <c r="I174" s="28" t="s">
        <v>149</v>
      </c>
    </row>
    <row r="175" spans="2:10" ht="42" customHeight="1">
      <c r="B175" s="28">
        <v>350</v>
      </c>
      <c r="C175" s="27" t="s">
        <v>229</v>
      </c>
      <c r="D175" s="29">
        <v>240</v>
      </c>
      <c r="E175" s="81" t="s">
        <v>230</v>
      </c>
      <c r="F175" s="28">
        <v>89</v>
      </c>
      <c r="G175" s="27" t="s">
        <v>240</v>
      </c>
      <c r="H175" s="28">
        <v>100</v>
      </c>
      <c r="I175" s="81" t="s">
        <v>241</v>
      </c>
    </row>
    <row r="176" spans="2:10" ht="37.5">
      <c r="B176" s="25" t="s">
        <v>233</v>
      </c>
      <c r="C176" s="27" t="s">
        <v>11</v>
      </c>
      <c r="D176" s="28" t="s">
        <v>210</v>
      </c>
      <c r="E176" s="25" t="s">
        <v>208</v>
      </c>
      <c r="F176" s="25">
        <v>55</v>
      </c>
      <c r="G176" s="27" t="s">
        <v>123</v>
      </c>
      <c r="H176" s="29">
        <v>180</v>
      </c>
      <c r="I176" s="28" t="s">
        <v>135</v>
      </c>
    </row>
    <row r="177" spans="2:9" ht="42" customHeight="1">
      <c r="B177" s="36">
        <v>114</v>
      </c>
      <c r="C177" s="35" t="s">
        <v>12</v>
      </c>
      <c r="D177" s="30">
        <v>200</v>
      </c>
      <c r="E177" s="36" t="s">
        <v>13</v>
      </c>
      <c r="F177" s="36" t="s">
        <v>233</v>
      </c>
      <c r="G177" s="27" t="s">
        <v>11</v>
      </c>
      <c r="H177" s="28" t="s">
        <v>171</v>
      </c>
      <c r="I177" s="25" t="s">
        <v>172</v>
      </c>
    </row>
    <row r="178" spans="2:9" ht="19.5" thickBot="1">
      <c r="B178" s="28"/>
      <c r="C178" s="27"/>
      <c r="D178" s="29"/>
      <c r="E178" s="28"/>
      <c r="F178" s="28">
        <v>114</v>
      </c>
      <c r="G178" s="35" t="s">
        <v>12</v>
      </c>
      <c r="H178" s="30">
        <v>200</v>
      </c>
      <c r="I178" s="36" t="s">
        <v>13</v>
      </c>
    </row>
    <row r="179" spans="2:9" ht="15.75" thickBot="1">
      <c r="B179" s="75"/>
      <c r="C179" s="74" t="s">
        <v>14</v>
      </c>
      <c r="D179" s="75"/>
      <c r="E179" s="75"/>
      <c r="F179" s="75"/>
      <c r="G179" s="10" t="s">
        <v>14</v>
      </c>
      <c r="H179" s="15"/>
      <c r="I179" s="15"/>
    </row>
    <row r="180" spans="2:9" ht="48">
      <c r="B180" s="28">
        <v>214</v>
      </c>
      <c r="C180" s="27" t="s">
        <v>263</v>
      </c>
      <c r="D180" s="28">
        <v>100</v>
      </c>
      <c r="E180" s="28" t="s">
        <v>264</v>
      </c>
      <c r="F180" s="25" t="s">
        <v>228</v>
      </c>
      <c r="G180" s="27" t="s">
        <v>15</v>
      </c>
      <c r="H180" s="29">
        <v>200</v>
      </c>
      <c r="I180" s="25" t="s">
        <v>141</v>
      </c>
    </row>
    <row r="181" spans="2:9" ht="18.75">
      <c r="B181" s="28">
        <v>48</v>
      </c>
      <c r="C181" s="27" t="s">
        <v>112</v>
      </c>
      <c r="D181" s="29">
        <v>250</v>
      </c>
      <c r="E181" s="28" t="s">
        <v>144</v>
      </c>
      <c r="F181" s="28">
        <v>30</v>
      </c>
      <c r="G181" s="27" t="s">
        <v>110</v>
      </c>
      <c r="H181" s="28">
        <v>250</v>
      </c>
      <c r="I181" s="28" t="s">
        <v>157</v>
      </c>
    </row>
    <row r="182" spans="2:9" ht="35.25" customHeight="1">
      <c r="B182" s="28">
        <v>84</v>
      </c>
      <c r="C182" s="27" t="s">
        <v>237</v>
      </c>
      <c r="D182" s="29">
        <v>100</v>
      </c>
      <c r="E182" s="28" t="s">
        <v>88</v>
      </c>
      <c r="F182" s="28">
        <v>85</v>
      </c>
      <c r="G182" s="27" t="s">
        <v>117</v>
      </c>
      <c r="H182" s="29">
        <v>100</v>
      </c>
      <c r="I182" s="28" t="s">
        <v>137</v>
      </c>
    </row>
    <row r="183" spans="2:9" ht="37.5">
      <c r="B183" s="28">
        <v>50</v>
      </c>
      <c r="C183" s="27" t="s">
        <v>18</v>
      </c>
      <c r="D183" s="32">
        <v>180</v>
      </c>
      <c r="E183" s="28" t="s">
        <v>190</v>
      </c>
      <c r="F183" s="28">
        <v>64</v>
      </c>
      <c r="G183" s="27" t="s">
        <v>145</v>
      </c>
      <c r="H183" s="32">
        <v>180</v>
      </c>
      <c r="I183" s="28" t="s">
        <v>134</v>
      </c>
    </row>
    <row r="184" spans="2:9" ht="37.5">
      <c r="B184" s="25" t="s">
        <v>233</v>
      </c>
      <c r="C184" s="27" t="s">
        <v>11</v>
      </c>
      <c r="D184" s="28" t="s">
        <v>210</v>
      </c>
      <c r="E184" s="25" t="s">
        <v>208</v>
      </c>
      <c r="F184" s="25" t="s">
        <v>233</v>
      </c>
      <c r="G184" s="27" t="s">
        <v>11</v>
      </c>
      <c r="H184" s="28" t="s">
        <v>173</v>
      </c>
      <c r="I184" s="25" t="s">
        <v>174</v>
      </c>
    </row>
    <row r="185" spans="2:9" ht="37.5">
      <c r="B185" s="28">
        <v>101</v>
      </c>
      <c r="C185" s="27" t="s">
        <v>90</v>
      </c>
      <c r="D185" s="29">
        <v>200</v>
      </c>
      <c r="E185" s="28" t="s">
        <v>16</v>
      </c>
      <c r="F185" s="28">
        <v>95</v>
      </c>
      <c r="G185" s="27" t="s">
        <v>91</v>
      </c>
      <c r="H185" s="29">
        <v>200</v>
      </c>
      <c r="I185" s="28" t="s">
        <v>92</v>
      </c>
    </row>
    <row r="186" spans="2:9" ht="19.5" thickBot="1">
      <c r="B186" s="45" t="s">
        <v>98</v>
      </c>
      <c r="C186" s="44" t="s">
        <v>265</v>
      </c>
      <c r="D186" s="34">
        <v>100</v>
      </c>
      <c r="E186" s="45" t="s">
        <v>271</v>
      </c>
      <c r="F186" s="86"/>
      <c r="G186" s="44"/>
      <c r="H186" s="34"/>
      <c r="I186" s="45"/>
    </row>
    <row r="187" spans="2:9" ht="15.75" thickBot="1">
      <c r="B187" s="9"/>
      <c r="C187" s="8" t="s">
        <v>17</v>
      </c>
      <c r="D187" s="9"/>
      <c r="E187" s="9"/>
      <c r="F187" s="9"/>
      <c r="G187" s="10" t="s">
        <v>17</v>
      </c>
      <c r="H187" s="11"/>
      <c r="I187" s="11"/>
    </row>
    <row r="188" spans="2:9" ht="37.5">
      <c r="B188" s="28" t="s">
        <v>98</v>
      </c>
      <c r="C188" s="27" t="s">
        <v>247</v>
      </c>
      <c r="D188" s="27">
        <v>40</v>
      </c>
      <c r="E188" s="27" t="s">
        <v>248</v>
      </c>
      <c r="F188" s="28">
        <v>1.25</v>
      </c>
      <c r="G188" s="27" t="s">
        <v>252</v>
      </c>
      <c r="H188" s="29">
        <v>60</v>
      </c>
      <c r="I188" s="28" t="s">
        <v>253</v>
      </c>
    </row>
    <row r="189" spans="2:9" ht="37.5">
      <c r="B189" s="28">
        <v>32</v>
      </c>
      <c r="C189" s="27" t="s">
        <v>113</v>
      </c>
      <c r="D189" s="28">
        <v>250</v>
      </c>
      <c r="E189" s="28" t="s">
        <v>185</v>
      </c>
      <c r="F189" s="28">
        <v>32</v>
      </c>
      <c r="G189" s="27" t="s">
        <v>113</v>
      </c>
      <c r="H189" s="28">
        <v>250</v>
      </c>
      <c r="I189" s="28" t="s">
        <v>185</v>
      </c>
    </row>
    <row r="190" spans="2:9" ht="37.5">
      <c r="B190" s="28">
        <v>269</v>
      </c>
      <c r="C190" s="27" t="s">
        <v>114</v>
      </c>
      <c r="D190" s="32">
        <v>100</v>
      </c>
      <c r="E190" s="28" t="s">
        <v>147</v>
      </c>
      <c r="F190" s="28">
        <v>86</v>
      </c>
      <c r="G190" s="27" t="s">
        <v>28</v>
      </c>
      <c r="H190" s="29">
        <v>280</v>
      </c>
      <c r="I190" s="28" t="s">
        <v>254</v>
      </c>
    </row>
    <row r="191" spans="2:9" ht="41.25" customHeight="1">
      <c r="B191" s="28">
        <v>64</v>
      </c>
      <c r="C191" s="27" t="s">
        <v>145</v>
      </c>
      <c r="D191" s="32">
        <v>180</v>
      </c>
      <c r="E191" s="28" t="s">
        <v>134</v>
      </c>
      <c r="F191" s="28" t="s">
        <v>233</v>
      </c>
      <c r="G191" s="27" t="s">
        <v>11</v>
      </c>
      <c r="H191" s="28" t="s">
        <v>175</v>
      </c>
      <c r="I191" s="28" t="s">
        <v>176</v>
      </c>
    </row>
    <row r="192" spans="2:9" ht="37.5">
      <c r="B192" s="25" t="s">
        <v>236</v>
      </c>
      <c r="C192" s="27" t="s">
        <v>11</v>
      </c>
      <c r="D192" s="28" t="s">
        <v>210</v>
      </c>
      <c r="E192" s="25" t="s">
        <v>208</v>
      </c>
      <c r="F192" s="25" t="s">
        <v>98</v>
      </c>
      <c r="G192" s="27" t="s">
        <v>102</v>
      </c>
      <c r="H192" s="28">
        <v>200</v>
      </c>
      <c r="I192" s="28" t="s">
        <v>103</v>
      </c>
    </row>
    <row r="193" spans="2:9" ht="25.5" customHeight="1" thickBot="1">
      <c r="B193" s="76">
        <v>98</v>
      </c>
      <c r="C193" s="35" t="s">
        <v>158</v>
      </c>
      <c r="D193" s="30">
        <v>200</v>
      </c>
      <c r="E193" s="36" t="s">
        <v>159</v>
      </c>
      <c r="F193" t="s">
        <v>270</v>
      </c>
      <c r="G193" s="27" t="s">
        <v>96</v>
      </c>
      <c r="H193" s="30">
        <v>200</v>
      </c>
      <c r="I193" s="28" t="s">
        <v>97</v>
      </c>
    </row>
    <row r="194" spans="2:9" ht="15.75" thickBot="1">
      <c r="B194" s="16"/>
      <c r="C194" s="5" t="s">
        <v>19</v>
      </c>
      <c r="D194" s="16"/>
      <c r="E194" s="16"/>
      <c r="F194" s="16"/>
      <c r="G194" s="5" t="s">
        <v>19</v>
      </c>
      <c r="H194" s="16"/>
      <c r="I194" s="16"/>
    </row>
    <row r="195" spans="2:9" ht="37.5">
      <c r="B195" s="25" t="s">
        <v>228</v>
      </c>
      <c r="C195" s="27" t="s">
        <v>15</v>
      </c>
      <c r="D195" s="29">
        <v>200</v>
      </c>
      <c r="E195" s="25" t="s">
        <v>141</v>
      </c>
      <c r="F195" s="25">
        <v>28</v>
      </c>
      <c r="G195" s="27" t="s">
        <v>104</v>
      </c>
      <c r="H195" s="28">
        <v>60</v>
      </c>
      <c r="I195" s="28" t="s">
        <v>133</v>
      </c>
    </row>
    <row r="196" spans="2:9" ht="37.5">
      <c r="B196" s="28">
        <v>38</v>
      </c>
      <c r="C196" s="27" t="s">
        <v>249</v>
      </c>
      <c r="D196" s="28">
        <v>250</v>
      </c>
      <c r="E196" s="28" t="s">
        <v>250</v>
      </c>
      <c r="F196" s="28">
        <v>34</v>
      </c>
      <c r="G196" s="27" t="s">
        <v>119</v>
      </c>
      <c r="H196" s="29">
        <v>250</v>
      </c>
      <c r="I196" s="28" t="s">
        <v>177</v>
      </c>
    </row>
    <row r="197" spans="2:9" ht="56.25">
      <c r="B197" s="25" t="s">
        <v>232</v>
      </c>
      <c r="C197" s="27" t="s">
        <v>238</v>
      </c>
      <c r="D197" s="28">
        <v>100</v>
      </c>
      <c r="E197" s="25" t="s">
        <v>239</v>
      </c>
      <c r="F197" s="25">
        <v>337</v>
      </c>
      <c r="G197" s="27" t="s">
        <v>186</v>
      </c>
      <c r="H197" s="29">
        <v>100</v>
      </c>
      <c r="I197" s="28" t="s">
        <v>187</v>
      </c>
    </row>
    <row r="198" spans="2:9" ht="37.5">
      <c r="B198" s="28">
        <v>54</v>
      </c>
      <c r="C198" s="27" t="s">
        <v>9</v>
      </c>
      <c r="D198" s="29">
        <v>180</v>
      </c>
      <c r="E198" s="28" t="s">
        <v>10</v>
      </c>
      <c r="F198" s="28">
        <v>54</v>
      </c>
      <c r="G198" s="27" t="s">
        <v>9</v>
      </c>
      <c r="H198" s="29">
        <v>180</v>
      </c>
      <c r="I198" s="28" t="s">
        <v>10</v>
      </c>
    </row>
    <row r="199" spans="2:9" ht="37.5">
      <c r="B199" s="25" t="s">
        <v>236</v>
      </c>
      <c r="C199" s="27" t="s">
        <v>11</v>
      </c>
      <c r="D199" s="28" t="s">
        <v>210</v>
      </c>
      <c r="E199" s="25" t="s">
        <v>208</v>
      </c>
      <c r="F199" s="25" t="s">
        <v>236</v>
      </c>
      <c r="G199" s="27" t="s">
        <v>11</v>
      </c>
      <c r="H199" s="28" t="s">
        <v>217</v>
      </c>
      <c r="I199" s="25" t="s">
        <v>208</v>
      </c>
    </row>
    <row r="200" spans="2:9" ht="37.5">
      <c r="B200" s="28">
        <v>95</v>
      </c>
      <c r="C200" s="27" t="s">
        <v>91</v>
      </c>
      <c r="D200" s="29">
        <v>200</v>
      </c>
      <c r="E200" s="28" t="s">
        <v>92</v>
      </c>
      <c r="F200" s="28">
        <v>98</v>
      </c>
      <c r="G200" s="27" t="s">
        <v>158</v>
      </c>
      <c r="H200" s="29">
        <v>200</v>
      </c>
      <c r="I200" s="28" t="s">
        <v>159</v>
      </c>
    </row>
    <row r="201" spans="2:9" ht="19.5" thickBot="1">
      <c r="B201" s="83"/>
      <c r="C201" s="84"/>
      <c r="D201" s="85"/>
      <c r="E201" s="83"/>
      <c r="F201" s="83" t="s">
        <v>98</v>
      </c>
      <c r="G201" s="84" t="s">
        <v>265</v>
      </c>
      <c r="H201" s="85">
        <v>100</v>
      </c>
      <c r="I201" s="83" t="s">
        <v>271</v>
      </c>
    </row>
    <row r="202" spans="2:9" ht="16.5" thickTop="1" thickBot="1">
      <c r="B202" s="43"/>
      <c r="C202" s="42" t="s">
        <v>20</v>
      </c>
      <c r="D202" s="43"/>
      <c r="E202" s="43"/>
      <c r="F202" s="43"/>
      <c r="G202" s="42" t="s">
        <v>20</v>
      </c>
      <c r="H202" s="43"/>
      <c r="I202" s="43"/>
    </row>
    <row r="203" spans="2:9" ht="48">
      <c r="B203" s="25" t="s">
        <v>228</v>
      </c>
      <c r="C203" s="27" t="s">
        <v>15</v>
      </c>
      <c r="D203" s="29">
        <v>200</v>
      </c>
      <c r="E203" s="25" t="s">
        <v>141</v>
      </c>
      <c r="F203" s="25" t="s">
        <v>228</v>
      </c>
      <c r="G203" s="27" t="s">
        <v>15</v>
      </c>
      <c r="H203" s="29">
        <v>200</v>
      </c>
      <c r="I203" s="25" t="s">
        <v>141</v>
      </c>
    </row>
    <row r="204" spans="2:9" ht="40.5" customHeight="1">
      <c r="B204" s="28">
        <v>34</v>
      </c>
      <c r="C204" s="27" t="s">
        <v>119</v>
      </c>
      <c r="D204" s="29">
        <v>250</v>
      </c>
      <c r="E204" s="28" t="s">
        <v>177</v>
      </c>
      <c r="F204" s="28">
        <v>31</v>
      </c>
      <c r="G204" s="27" t="s">
        <v>120</v>
      </c>
      <c r="H204" s="29">
        <v>250</v>
      </c>
      <c r="I204" s="27" t="s">
        <v>139</v>
      </c>
    </row>
    <row r="205" spans="2:9" ht="39.75" customHeight="1">
      <c r="B205" s="28">
        <v>75</v>
      </c>
      <c r="C205" s="27" t="s">
        <v>25</v>
      </c>
      <c r="D205" s="28">
        <v>150</v>
      </c>
      <c r="E205" s="28" t="s">
        <v>154</v>
      </c>
      <c r="F205" s="28">
        <v>277</v>
      </c>
      <c r="G205" s="27" t="s">
        <v>188</v>
      </c>
      <c r="H205" s="28">
        <v>100</v>
      </c>
      <c r="I205" s="28" t="s">
        <v>189</v>
      </c>
    </row>
    <row r="206" spans="2:9" ht="42.75" customHeight="1">
      <c r="B206" s="27">
        <v>53</v>
      </c>
      <c r="C206" s="27" t="s">
        <v>21</v>
      </c>
      <c r="D206" s="29">
        <v>180</v>
      </c>
      <c r="E206" s="27" t="s">
        <v>153</v>
      </c>
      <c r="F206" s="27">
        <v>50</v>
      </c>
      <c r="G206" s="27" t="s">
        <v>18</v>
      </c>
      <c r="H206" s="32">
        <v>180</v>
      </c>
      <c r="I206" s="28" t="s">
        <v>190</v>
      </c>
    </row>
    <row r="207" spans="2:9" ht="37.5">
      <c r="B207" s="25" t="s">
        <v>234</v>
      </c>
      <c r="C207" s="27" t="s">
        <v>11</v>
      </c>
      <c r="D207" s="28" t="s">
        <v>169</v>
      </c>
      <c r="E207" s="25" t="s">
        <v>170</v>
      </c>
      <c r="F207" s="25" t="s">
        <v>236</v>
      </c>
      <c r="G207" s="27" t="s">
        <v>11</v>
      </c>
      <c r="H207" s="28" t="s">
        <v>169</v>
      </c>
      <c r="I207" s="25" t="s">
        <v>143</v>
      </c>
    </row>
    <row r="208" spans="2:9" ht="38.25" thickBot="1">
      <c r="B208" s="28" t="s">
        <v>98</v>
      </c>
      <c r="C208" s="27" t="s">
        <v>102</v>
      </c>
      <c r="D208" s="28">
        <v>200</v>
      </c>
      <c r="E208" s="28" t="s">
        <v>103</v>
      </c>
      <c r="F208" s="28">
        <v>102</v>
      </c>
      <c r="G208" s="27" t="s">
        <v>29</v>
      </c>
      <c r="H208" s="30">
        <v>200</v>
      </c>
      <c r="I208" s="28" t="s">
        <v>22</v>
      </c>
    </row>
    <row r="209" spans="2:9" ht="16.5" thickBot="1">
      <c r="B209" s="26"/>
      <c r="C209" s="26"/>
      <c r="D209" s="26"/>
      <c r="E209" s="26"/>
      <c r="F209" s="26"/>
      <c r="G209" s="26"/>
      <c r="H209" s="26"/>
      <c r="I209" s="26"/>
    </row>
    <row r="210" spans="2:9" ht="15.75" thickBot="1">
      <c r="B210" s="21"/>
      <c r="C210" s="20"/>
      <c r="D210" s="20"/>
      <c r="E210" s="21"/>
      <c r="F210" s="21"/>
      <c r="G210" s="20"/>
      <c r="H210" s="20"/>
      <c r="I210" s="21"/>
    </row>
    <row r="211" spans="2:9" ht="30.75" thickBot="1">
      <c r="B211" s="4"/>
      <c r="C211" s="5" t="s">
        <v>23</v>
      </c>
      <c r="D211" s="13"/>
      <c r="E211" s="3" t="s">
        <v>2</v>
      </c>
      <c r="F211" s="4"/>
      <c r="G211" s="5" t="s">
        <v>24</v>
      </c>
      <c r="H211" s="13"/>
      <c r="I211" s="3" t="s">
        <v>2</v>
      </c>
    </row>
    <row r="212" spans="2:9" ht="30.75" thickBot="1">
      <c r="B212" s="7"/>
      <c r="C212" s="5" t="s">
        <v>5</v>
      </c>
      <c r="D212" s="6" t="s">
        <v>6</v>
      </c>
      <c r="E212" s="7" t="s">
        <v>7</v>
      </c>
      <c r="F212" s="7"/>
      <c r="G212" s="5" t="s">
        <v>5</v>
      </c>
      <c r="H212" s="6" t="s">
        <v>8</v>
      </c>
      <c r="I212" s="7" t="s">
        <v>7</v>
      </c>
    </row>
    <row r="213" spans="2:9" ht="48">
      <c r="B213" s="25" t="s">
        <v>228</v>
      </c>
      <c r="C213" s="27" t="s">
        <v>15</v>
      </c>
      <c r="D213" s="29">
        <v>200</v>
      </c>
      <c r="E213" s="25" t="s">
        <v>141</v>
      </c>
      <c r="F213" s="25" t="s">
        <v>228</v>
      </c>
      <c r="G213" s="27" t="s">
        <v>15</v>
      </c>
      <c r="H213" s="29">
        <v>200</v>
      </c>
      <c r="I213" s="25" t="s">
        <v>141</v>
      </c>
    </row>
    <row r="214" spans="2:9" ht="37.5">
      <c r="B214" s="28">
        <v>33</v>
      </c>
      <c r="C214" s="27" t="s">
        <v>121</v>
      </c>
      <c r="D214" s="29">
        <v>250</v>
      </c>
      <c r="E214" s="28" t="s">
        <v>191</v>
      </c>
      <c r="F214" s="28">
        <v>38</v>
      </c>
      <c r="G214" s="27" t="s">
        <v>249</v>
      </c>
      <c r="H214" s="28">
        <v>250</v>
      </c>
      <c r="I214" s="28" t="s">
        <v>250</v>
      </c>
    </row>
    <row r="215" spans="2:9" ht="32.25" customHeight="1">
      <c r="B215" s="28">
        <v>79</v>
      </c>
      <c r="C215" s="27" t="s">
        <v>192</v>
      </c>
      <c r="D215" s="29">
        <v>280</v>
      </c>
      <c r="E215" s="28" t="s">
        <v>221</v>
      </c>
      <c r="F215" s="28">
        <v>250</v>
      </c>
      <c r="G215" s="27" t="s">
        <v>203</v>
      </c>
      <c r="H215" s="32">
        <v>100</v>
      </c>
      <c r="I215" s="27" t="s">
        <v>204</v>
      </c>
    </row>
    <row r="216" spans="2:9" ht="37.5">
      <c r="B216" s="25" t="s">
        <v>235</v>
      </c>
      <c r="C216" s="27" t="s">
        <v>11</v>
      </c>
      <c r="D216" s="28" t="s">
        <v>210</v>
      </c>
      <c r="E216" s="25" t="s">
        <v>208</v>
      </c>
      <c r="F216" s="25">
        <v>54</v>
      </c>
      <c r="G216" s="27" t="s">
        <v>9</v>
      </c>
      <c r="H216" s="29">
        <v>180</v>
      </c>
      <c r="I216" s="28" t="s">
        <v>10</v>
      </c>
    </row>
    <row r="217" spans="2:9" ht="40.5" customHeight="1">
      <c r="B217" s="28">
        <v>114</v>
      </c>
      <c r="C217" s="27" t="s">
        <v>12</v>
      </c>
      <c r="D217" s="29">
        <v>200</v>
      </c>
      <c r="E217" s="28" t="s">
        <v>13</v>
      </c>
      <c r="F217" s="36" t="s">
        <v>233</v>
      </c>
      <c r="G217" s="27" t="s">
        <v>11</v>
      </c>
      <c r="H217" s="28" t="s">
        <v>207</v>
      </c>
      <c r="I217" s="25" t="s">
        <v>209</v>
      </c>
    </row>
    <row r="218" spans="2:9" ht="19.5" thickBot="1">
      <c r="B218" s="86" t="s">
        <v>270</v>
      </c>
      <c r="C218" s="44" t="s">
        <v>96</v>
      </c>
      <c r="D218" s="34">
        <v>200</v>
      </c>
      <c r="E218" s="45" t="s">
        <v>97</v>
      </c>
      <c r="F218" s="28">
        <v>114</v>
      </c>
      <c r="G218" s="35" t="s">
        <v>12</v>
      </c>
      <c r="H218" s="30">
        <v>200</v>
      </c>
      <c r="I218" s="36" t="s">
        <v>13</v>
      </c>
    </row>
    <row r="219" spans="2:9" ht="15.75" thickBot="1">
      <c r="B219" s="12"/>
      <c r="C219" s="5" t="s">
        <v>14</v>
      </c>
      <c r="D219" s="12"/>
      <c r="E219" s="12"/>
      <c r="F219" s="12"/>
      <c r="G219" s="5" t="s">
        <v>14</v>
      </c>
      <c r="H219" s="12"/>
      <c r="I219" s="12"/>
    </row>
    <row r="220" spans="2:9" ht="46.5" customHeight="1">
      <c r="B220" s="25" t="s">
        <v>228</v>
      </c>
      <c r="C220" s="27" t="s">
        <v>15</v>
      </c>
      <c r="D220" s="29">
        <v>200</v>
      </c>
      <c r="E220" s="25" t="s">
        <v>141</v>
      </c>
      <c r="F220" s="25" t="s">
        <v>98</v>
      </c>
      <c r="G220" s="27" t="s">
        <v>247</v>
      </c>
      <c r="H220" s="29">
        <v>40</v>
      </c>
      <c r="I220" s="27" t="s">
        <v>248</v>
      </c>
    </row>
    <row r="221" spans="2:9" ht="37.5">
      <c r="B221" s="28">
        <v>49</v>
      </c>
      <c r="C221" s="27" t="s">
        <v>195</v>
      </c>
      <c r="D221" s="28">
        <v>250</v>
      </c>
      <c r="E221" s="28" t="s">
        <v>196</v>
      </c>
      <c r="F221" s="28">
        <v>39</v>
      </c>
      <c r="G221" s="27" t="s">
        <v>148</v>
      </c>
      <c r="H221" s="27">
        <v>250</v>
      </c>
      <c r="I221" s="28" t="s">
        <v>149</v>
      </c>
    </row>
    <row r="222" spans="2:9" ht="37.5">
      <c r="B222" s="28">
        <v>270</v>
      </c>
      <c r="C222" s="27" t="s">
        <v>118</v>
      </c>
      <c r="D222" s="32">
        <v>100</v>
      </c>
      <c r="E222" s="28" t="s">
        <v>138</v>
      </c>
      <c r="F222" s="28">
        <v>89</v>
      </c>
      <c r="G222" s="27" t="s">
        <v>240</v>
      </c>
      <c r="H222" s="28">
        <v>100</v>
      </c>
      <c r="I222" s="81" t="s">
        <v>241</v>
      </c>
    </row>
    <row r="223" spans="2:9" ht="37.5">
      <c r="B223" s="28">
        <v>64</v>
      </c>
      <c r="C223" s="27" t="s">
        <v>145</v>
      </c>
      <c r="D223" s="32">
        <v>180</v>
      </c>
      <c r="E223" s="28" t="s">
        <v>134</v>
      </c>
      <c r="F223" s="28">
        <v>64</v>
      </c>
      <c r="G223" s="27" t="s">
        <v>145</v>
      </c>
      <c r="H223" s="29">
        <v>180</v>
      </c>
      <c r="I223" s="28" t="s">
        <v>259</v>
      </c>
    </row>
    <row r="224" spans="2:9" ht="37.5">
      <c r="B224" s="25" t="s">
        <v>234</v>
      </c>
      <c r="C224" s="27" t="s">
        <v>11</v>
      </c>
      <c r="D224" s="28" t="s">
        <v>210</v>
      </c>
      <c r="E224" s="25" t="s">
        <v>208</v>
      </c>
      <c r="F224" s="25" t="s">
        <v>234</v>
      </c>
      <c r="G224" s="27" t="s">
        <v>11</v>
      </c>
      <c r="H224" s="28" t="s">
        <v>210</v>
      </c>
      <c r="I224" s="25" t="s">
        <v>208</v>
      </c>
    </row>
    <row r="225" spans="2:9" ht="38.25" thickBot="1">
      <c r="B225" s="28">
        <v>102</v>
      </c>
      <c r="C225" s="27" t="s">
        <v>29</v>
      </c>
      <c r="D225" s="30">
        <v>200</v>
      </c>
      <c r="E225" s="28" t="s">
        <v>22</v>
      </c>
      <c r="F225" s="28">
        <v>154</v>
      </c>
      <c r="G225" s="27" t="s">
        <v>193</v>
      </c>
      <c r="H225" s="28">
        <v>200</v>
      </c>
      <c r="I225" s="28" t="s">
        <v>194</v>
      </c>
    </row>
    <row r="226" spans="2:9" ht="15.75" thickBot="1">
      <c r="B226" s="12"/>
      <c r="C226" s="5" t="s">
        <v>17</v>
      </c>
      <c r="D226" s="12"/>
      <c r="E226" s="12"/>
      <c r="F226" s="12"/>
      <c r="G226" s="5" t="s">
        <v>17</v>
      </c>
      <c r="H226" s="12"/>
      <c r="I226" s="12"/>
    </row>
    <row r="227" spans="2:9" ht="37.5">
      <c r="B227" s="28">
        <v>9</v>
      </c>
      <c r="C227" s="27" t="s">
        <v>30</v>
      </c>
      <c r="D227" s="28">
        <v>100</v>
      </c>
      <c r="E227" s="28" t="s">
        <v>184</v>
      </c>
      <c r="F227" s="25">
        <v>6</v>
      </c>
      <c r="G227" s="27" t="s">
        <v>260</v>
      </c>
      <c r="H227" s="29">
        <v>100</v>
      </c>
      <c r="I227" s="25" t="s">
        <v>261</v>
      </c>
    </row>
    <row r="228" spans="2:9" ht="37.5">
      <c r="B228" s="28">
        <v>30</v>
      </c>
      <c r="C228" s="27" t="s">
        <v>110</v>
      </c>
      <c r="D228" s="28">
        <v>250</v>
      </c>
      <c r="E228" s="28" t="s">
        <v>157</v>
      </c>
      <c r="F228" s="28">
        <v>31</v>
      </c>
      <c r="G228" s="27" t="s">
        <v>120</v>
      </c>
      <c r="H228" s="29">
        <v>250</v>
      </c>
      <c r="I228" s="27" t="s">
        <v>139</v>
      </c>
    </row>
    <row r="229" spans="2:9" ht="37.5">
      <c r="B229" s="47" t="s">
        <v>231</v>
      </c>
      <c r="C229" s="27" t="s">
        <v>225</v>
      </c>
      <c r="D229" s="66">
        <v>100</v>
      </c>
      <c r="E229" s="47" t="s">
        <v>226</v>
      </c>
      <c r="F229" s="47">
        <v>258</v>
      </c>
      <c r="G229" s="27" t="s">
        <v>124</v>
      </c>
      <c r="H229" s="32">
        <v>100</v>
      </c>
      <c r="I229" s="28" t="s">
        <v>155</v>
      </c>
    </row>
    <row r="230" spans="2:9" ht="37.5">
      <c r="B230" s="27">
        <v>53</v>
      </c>
      <c r="C230" s="27" t="s">
        <v>21</v>
      </c>
      <c r="D230" s="29">
        <v>180</v>
      </c>
      <c r="E230" s="27" t="s">
        <v>153</v>
      </c>
      <c r="F230" s="27">
        <v>50</v>
      </c>
      <c r="G230" s="27" t="s">
        <v>18</v>
      </c>
      <c r="H230" s="32">
        <v>180</v>
      </c>
      <c r="I230" s="28" t="s">
        <v>190</v>
      </c>
    </row>
    <row r="231" spans="2:9" ht="37.5">
      <c r="B231" s="25" t="s">
        <v>233</v>
      </c>
      <c r="C231" s="27" t="s">
        <v>11</v>
      </c>
      <c r="D231" s="28" t="s">
        <v>211</v>
      </c>
      <c r="E231" s="25" t="s">
        <v>199</v>
      </c>
      <c r="F231" s="25" t="s">
        <v>236</v>
      </c>
      <c r="G231" s="27" t="s">
        <v>11</v>
      </c>
      <c r="H231" s="28" t="s">
        <v>211</v>
      </c>
      <c r="I231" s="25" t="s">
        <v>212</v>
      </c>
    </row>
    <row r="232" spans="2:9" ht="38.25" thickBot="1">
      <c r="B232" s="36" t="s">
        <v>98</v>
      </c>
      <c r="C232" s="27" t="s">
        <v>102</v>
      </c>
      <c r="D232" s="28">
        <v>200</v>
      </c>
      <c r="E232" s="28" t="s">
        <v>103</v>
      </c>
      <c r="F232" s="36" t="s">
        <v>98</v>
      </c>
      <c r="G232" s="27" t="s">
        <v>102</v>
      </c>
      <c r="H232" s="28">
        <v>200</v>
      </c>
      <c r="I232" s="28" t="s">
        <v>103</v>
      </c>
    </row>
    <row r="233" spans="2:9" ht="15.75" thickBot="1">
      <c r="B233" s="12"/>
      <c r="C233" s="5" t="s">
        <v>19</v>
      </c>
      <c r="D233" s="12"/>
      <c r="E233" s="12"/>
      <c r="F233" s="12"/>
      <c r="G233" s="5" t="s">
        <v>19</v>
      </c>
      <c r="H233" s="12"/>
      <c r="I233" s="12"/>
    </row>
    <row r="234" spans="2:9" ht="37.5">
      <c r="B234" s="25" t="s">
        <v>228</v>
      </c>
      <c r="C234" s="27" t="s">
        <v>15</v>
      </c>
      <c r="D234" s="29">
        <v>200</v>
      </c>
      <c r="E234" s="25" t="s">
        <v>141</v>
      </c>
      <c r="F234" s="25">
        <v>9</v>
      </c>
      <c r="G234" s="27" t="s">
        <v>30</v>
      </c>
      <c r="H234" s="28">
        <v>100</v>
      </c>
      <c r="I234" s="28" t="s">
        <v>184</v>
      </c>
    </row>
    <row r="235" spans="2:9" ht="37.5">
      <c r="B235" s="27">
        <v>31</v>
      </c>
      <c r="C235" s="27" t="s">
        <v>120</v>
      </c>
      <c r="D235" s="29">
        <v>250</v>
      </c>
      <c r="E235" s="27" t="s">
        <v>139</v>
      </c>
      <c r="F235" s="27">
        <v>33</v>
      </c>
      <c r="G235" s="27" t="s">
        <v>121</v>
      </c>
      <c r="H235" s="29">
        <v>250</v>
      </c>
      <c r="I235" s="28" t="s">
        <v>191</v>
      </c>
    </row>
    <row r="236" spans="2:9" ht="37.5">
      <c r="B236" s="28">
        <v>331</v>
      </c>
      <c r="C236" s="27" t="s">
        <v>255</v>
      </c>
      <c r="D236" s="28">
        <v>110</v>
      </c>
      <c r="E236" s="28" t="s">
        <v>256</v>
      </c>
      <c r="F236" s="28">
        <v>88</v>
      </c>
      <c r="G236" s="27" t="s">
        <v>31</v>
      </c>
      <c r="H236" s="27">
        <v>100</v>
      </c>
      <c r="I236" s="28" t="s">
        <v>213</v>
      </c>
    </row>
    <row r="237" spans="2:9" ht="37.5">
      <c r="B237" s="28">
        <v>54</v>
      </c>
      <c r="C237" s="27" t="s">
        <v>9</v>
      </c>
      <c r="D237" s="29">
        <v>180</v>
      </c>
      <c r="E237" s="28" t="s">
        <v>10</v>
      </c>
      <c r="F237" s="28">
        <v>53</v>
      </c>
      <c r="G237" s="27" t="s">
        <v>21</v>
      </c>
      <c r="H237" s="32">
        <v>180</v>
      </c>
      <c r="I237" s="27" t="s">
        <v>153</v>
      </c>
    </row>
    <row r="238" spans="2:9" ht="37.5">
      <c r="B238" s="25" t="s">
        <v>233</v>
      </c>
      <c r="C238" s="27" t="s">
        <v>11</v>
      </c>
      <c r="D238" s="28" t="s">
        <v>210</v>
      </c>
      <c r="E238" s="25" t="s">
        <v>208</v>
      </c>
      <c r="F238" s="25" t="s">
        <v>233</v>
      </c>
      <c r="G238" s="27" t="s">
        <v>11</v>
      </c>
      <c r="H238" s="28" t="s">
        <v>217</v>
      </c>
      <c r="I238" s="25" t="s">
        <v>208</v>
      </c>
    </row>
    <row r="239" spans="2:9" ht="18.75">
      <c r="B239" s="36">
        <v>101</v>
      </c>
      <c r="C239" s="35" t="s">
        <v>90</v>
      </c>
      <c r="D239" s="30">
        <v>200</v>
      </c>
      <c r="E239" s="36" t="s">
        <v>16</v>
      </c>
      <c r="F239" s="28">
        <v>98</v>
      </c>
      <c r="G239" s="35" t="s">
        <v>158</v>
      </c>
      <c r="H239" s="30">
        <v>200</v>
      </c>
      <c r="I239" s="36" t="s">
        <v>159</v>
      </c>
    </row>
    <row r="240" spans="2:9" ht="19.5" thickBot="1">
      <c r="B240" s="45" t="s">
        <v>98</v>
      </c>
      <c r="C240" s="44" t="s">
        <v>265</v>
      </c>
      <c r="D240" s="34">
        <v>100</v>
      </c>
      <c r="E240" s="45" t="s">
        <v>271</v>
      </c>
      <c r="F240" s="86" t="s">
        <v>270</v>
      </c>
      <c r="G240" s="27" t="s">
        <v>96</v>
      </c>
      <c r="H240" s="30">
        <v>200</v>
      </c>
      <c r="I240" s="28" t="s">
        <v>97</v>
      </c>
    </row>
    <row r="241" spans="2:9" ht="15.75" thickBot="1">
      <c r="B241" s="43"/>
      <c r="C241" s="42" t="s">
        <v>20</v>
      </c>
      <c r="D241" s="43"/>
      <c r="E241" s="43"/>
      <c r="F241" s="12"/>
      <c r="G241" s="5" t="s">
        <v>20</v>
      </c>
      <c r="H241" s="8"/>
      <c r="I241" s="8"/>
    </row>
    <row r="242" spans="2:9" ht="37.5">
      <c r="B242" s="28">
        <v>28</v>
      </c>
      <c r="C242" s="27" t="s">
        <v>104</v>
      </c>
      <c r="D242" s="28">
        <v>60</v>
      </c>
      <c r="E242" s="28" t="s">
        <v>133</v>
      </c>
      <c r="F242" s="28">
        <v>28</v>
      </c>
      <c r="G242" s="27" t="s">
        <v>104</v>
      </c>
      <c r="H242" s="28">
        <v>60</v>
      </c>
      <c r="I242" s="28" t="s">
        <v>133</v>
      </c>
    </row>
    <row r="243" spans="2:9" ht="37.5">
      <c r="B243" s="28">
        <v>34</v>
      </c>
      <c r="C243" s="27" t="s">
        <v>119</v>
      </c>
      <c r="D243" s="29">
        <v>250</v>
      </c>
      <c r="E243" s="28" t="s">
        <v>177</v>
      </c>
      <c r="F243" s="28">
        <v>49</v>
      </c>
      <c r="G243" s="27" t="s">
        <v>195</v>
      </c>
      <c r="H243" s="28">
        <v>250</v>
      </c>
      <c r="I243" s="28" t="s">
        <v>196</v>
      </c>
    </row>
    <row r="244" spans="2:9" ht="37.5">
      <c r="B244" s="28">
        <v>194</v>
      </c>
      <c r="C244" s="27" t="s">
        <v>224</v>
      </c>
      <c r="D244" s="32">
        <v>100</v>
      </c>
      <c r="E244" s="27" t="s">
        <v>88</v>
      </c>
      <c r="F244" s="27">
        <v>270</v>
      </c>
      <c r="G244" s="27" t="s">
        <v>118</v>
      </c>
      <c r="H244" s="32">
        <v>100</v>
      </c>
      <c r="I244" s="28" t="s">
        <v>138</v>
      </c>
    </row>
    <row r="245" spans="2:9" ht="56.25">
      <c r="B245" s="28">
        <v>440</v>
      </c>
      <c r="C245" s="27" t="s">
        <v>258</v>
      </c>
      <c r="D245" s="32">
        <v>180</v>
      </c>
      <c r="E245" s="28" t="s">
        <v>257</v>
      </c>
      <c r="F245" s="28">
        <v>64</v>
      </c>
      <c r="G245" s="27" t="s">
        <v>145</v>
      </c>
      <c r="H245" s="29">
        <v>180</v>
      </c>
      <c r="I245" s="28" t="s">
        <v>259</v>
      </c>
    </row>
    <row r="246" spans="2:9" ht="37.5">
      <c r="B246" s="25" t="s">
        <v>233</v>
      </c>
      <c r="C246" s="27" t="s">
        <v>11</v>
      </c>
      <c r="D246" s="28" t="s">
        <v>210</v>
      </c>
      <c r="E246" s="25" t="s">
        <v>208</v>
      </c>
      <c r="F246" s="25" t="s">
        <v>236</v>
      </c>
      <c r="G246" s="27" t="s">
        <v>11</v>
      </c>
      <c r="H246" s="28" t="s">
        <v>214</v>
      </c>
      <c r="I246" s="25" t="s">
        <v>101</v>
      </c>
    </row>
    <row r="247" spans="2:9" ht="37.5">
      <c r="B247" s="28">
        <v>154</v>
      </c>
      <c r="C247" s="27" t="s">
        <v>193</v>
      </c>
      <c r="D247" s="28">
        <v>200</v>
      </c>
      <c r="E247" s="28" t="s">
        <v>194</v>
      </c>
      <c r="F247" s="28">
        <v>65</v>
      </c>
      <c r="G247" s="27" t="s">
        <v>91</v>
      </c>
      <c r="H247" s="29">
        <v>200</v>
      </c>
      <c r="I247" s="28" t="s">
        <v>92</v>
      </c>
    </row>
    <row r="248" spans="2:9" ht="19.5" thickBot="1">
      <c r="B248" t="s">
        <v>270</v>
      </c>
      <c r="C248" s="27" t="s">
        <v>96</v>
      </c>
      <c r="D248" s="30">
        <v>200</v>
      </c>
      <c r="E248" s="28" t="s">
        <v>97</v>
      </c>
      <c r="F248" s="45"/>
      <c r="G248" s="44"/>
      <c r="H248" s="34"/>
      <c r="I248" s="45"/>
    </row>
    <row r="249" spans="2:9" ht="15.75" thickBot="1">
      <c r="B249" s="18"/>
      <c r="C249" s="17"/>
      <c r="D249" s="18"/>
      <c r="E249" s="18"/>
      <c r="F249" s="18"/>
      <c r="G249" s="18"/>
      <c r="H249" s="18"/>
      <c r="I249" s="18"/>
    </row>
  </sheetData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7:R170"/>
  <sheetViews>
    <sheetView topLeftCell="A79" workbookViewId="0">
      <selection activeCell="B89" sqref="B89:I169"/>
    </sheetView>
  </sheetViews>
  <sheetFormatPr defaultRowHeight="15"/>
  <cols>
    <col min="2" max="2" width="7" customWidth="1"/>
    <col min="3" max="3" width="31.28515625" customWidth="1"/>
    <col min="4" max="4" width="6.42578125" customWidth="1"/>
    <col min="5" max="5" width="27.5703125" customWidth="1"/>
    <col min="6" max="6" width="6.42578125" customWidth="1"/>
    <col min="7" max="7" width="31" customWidth="1"/>
    <col min="8" max="8" width="6.28515625" customWidth="1"/>
    <col min="9" max="9" width="28.85546875" customWidth="1"/>
  </cols>
  <sheetData>
    <row r="7" spans="2:9" ht="15.75">
      <c r="B7" t="s">
        <v>26</v>
      </c>
      <c r="C7" s="22" t="s">
        <v>156</v>
      </c>
      <c r="D7" s="22" t="s">
        <v>0</v>
      </c>
      <c r="E7" s="22"/>
      <c r="F7" s="22"/>
      <c r="G7" s="22"/>
      <c r="H7" s="23"/>
      <c r="I7" s="23"/>
    </row>
    <row r="8" spans="2:9" ht="15.75">
      <c r="C8" s="22"/>
      <c r="D8" s="22" t="s">
        <v>222</v>
      </c>
      <c r="E8" s="22"/>
      <c r="F8" s="22"/>
      <c r="G8" s="22"/>
      <c r="H8" s="23"/>
      <c r="I8" s="23"/>
    </row>
    <row r="9" spans="2:9" ht="16.5" thickBot="1">
      <c r="C9" s="22"/>
      <c r="D9" s="22" t="s">
        <v>268</v>
      </c>
      <c r="E9" s="22"/>
      <c r="F9" s="22"/>
      <c r="G9" s="22"/>
      <c r="H9" s="23"/>
      <c r="I9" s="23"/>
    </row>
    <row r="10" spans="2:9" ht="30.75" thickBot="1">
      <c r="B10" s="4" t="s">
        <v>227</v>
      </c>
      <c r="C10" s="1" t="s">
        <v>1</v>
      </c>
      <c r="D10" s="2"/>
      <c r="E10" s="3" t="s">
        <v>2</v>
      </c>
      <c r="F10" s="4" t="s">
        <v>227</v>
      </c>
      <c r="G10" s="1" t="s">
        <v>4</v>
      </c>
      <c r="H10" s="2"/>
      <c r="I10" s="3" t="s">
        <v>2</v>
      </c>
    </row>
    <row r="11" spans="2:9" ht="26.25" customHeight="1" thickBot="1">
      <c r="B11" s="7"/>
      <c r="C11" s="5" t="s">
        <v>5</v>
      </c>
      <c r="D11" s="6" t="s">
        <v>6</v>
      </c>
      <c r="E11" s="7" t="s">
        <v>7</v>
      </c>
      <c r="F11" s="7"/>
      <c r="G11" s="5" t="s">
        <v>5</v>
      </c>
      <c r="H11" s="6" t="s">
        <v>8</v>
      </c>
      <c r="I11" s="7" t="s">
        <v>7</v>
      </c>
    </row>
    <row r="12" spans="2:9" ht="33" customHeight="1">
      <c r="B12" s="25" t="s">
        <v>228</v>
      </c>
      <c r="C12" s="27" t="s">
        <v>15</v>
      </c>
      <c r="D12" s="29">
        <v>200</v>
      </c>
      <c r="E12" s="25" t="s">
        <v>141</v>
      </c>
      <c r="F12" s="25" t="s">
        <v>228</v>
      </c>
      <c r="G12" s="27" t="s">
        <v>15</v>
      </c>
      <c r="H12" s="29">
        <v>200</v>
      </c>
      <c r="I12" s="25" t="s">
        <v>141</v>
      </c>
    </row>
    <row r="13" spans="2:9" ht="25.5" customHeight="1">
      <c r="B13" s="28">
        <v>30</v>
      </c>
      <c r="C13" s="27" t="s">
        <v>110</v>
      </c>
      <c r="D13" s="28">
        <v>250</v>
      </c>
      <c r="E13" s="28" t="s">
        <v>157</v>
      </c>
      <c r="F13" s="28">
        <v>39</v>
      </c>
      <c r="G13" s="27" t="s">
        <v>148</v>
      </c>
      <c r="H13" s="27">
        <v>250</v>
      </c>
      <c r="I13" s="28" t="s">
        <v>149</v>
      </c>
    </row>
    <row r="14" spans="2:9" ht="56.25">
      <c r="B14" s="28">
        <v>350</v>
      </c>
      <c r="C14" s="27" t="s">
        <v>229</v>
      </c>
      <c r="D14" s="29">
        <v>240</v>
      </c>
      <c r="E14" s="81" t="s">
        <v>230</v>
      </c>
      <c r="F14" s="28">
        <v>89</v>
      </c>
      <c r="G14" s="27" t="s">
        <v>240</v>
      </c>
      <c r="H14" s="28">
        <v>100</v>
      </c>
      <c r="I14" s="81" t="s">
        <v>241</v>
      </c>
    </row>
    <row r="15" spans="2:9" ht="39.75" customHeight="1">
      <c r="B15" s="25" t="s">
        <v>233</v>
      </c>
      <c r="C15" s="27" t="s">
        <v>11</v>
      </c>
      <c r="D15" s="28" t="s">
        <v>210</v>
      </c>
      <c r="E15" s="25" t="s">
        <v>208</v>
      </c>
      <c r="F15" s="25">
        <v>55</v>
      </c>
      <c r="G15" s="27" t="s">
        <v>123</v>
      </c>
      <c r="H15" s="29">
        <v>180</v>
      </c>
      <c r="I15" s="28" t="s">
        <v>135</v>
      </c>
    </row>
    <row r="16" spans="2:9" ht="33.75" customHeight="1">
      <c r="B16" s="36">
        <v>114</v>
      </c>
      <c r="C16" s="35" t="s">
        <v>12</v>
      </c>
      <c r="D16" s="30">
        <v>200</v>
      </c>
      <c r="E16" s="36" t="s">
        <v>13</v>
      </c>
      <c r="F16" s="25" t="s">
        <v>233</v>
      </c>
      <c r="G16" s="27" t="s">
        <v>11</v>
      </c>
      <c r="H16" s="28" t="s">
        <v>171</v>
      </c>
      <c r="I16" s="25" t="s">
        <v>172</v>
      </c>
    </row>
    <row r="17" spans="2:9" ht="19.5" thickBot="1">
      <c r="B17" s="28"/>
      <c r="C17" s="27"/>
      <c r="D17" s="29"/>
      <c r="E17" s="28"/>
      <c r="F17" s="28">
        <v>114</v>
      </c>
      <c r="G17" s="35" t="s">
        <v>12</v>
      </c>
      <c r="H17" s="30">
        <v>200</v>
      </c>
      <c r="I17" s="36" t="s">
        <v>13</v>
      </c>
    </row>
    <row r="18" spans="2:9" ht="15.75" thickBot="1">
      <c r="B18" s="75"/>
      <c r="C18" s="74" t="s">
        <v>14</v>
      </c>
      <c r="D18" s="75"/>
      <c r="E18" s="75"/>
      <c r="F18" s="75"/>
      <c r="G18" s="10" t="s">
        <v>14</v>
      </c>
      <c r="H18" s="15"/>
      <c r="I18" s="15"/>
    </row>
    <row r="19" spans="2:9" ht="30.75" customHeight="1">
      <c r="B19" s="28">
        <v>214</v>
      </c>
      <c r="C19" s="27" t="s">
        <v>263</v>
      </c>
      <c r="D19" s="28">
        <v>100</v>
      </c>
      <c r="E19" s="28" t="s">
        <v>264</v>
      </c>
      <c r="F19" s="25" t="s">
        <v>228</v>
      </c>
      <c r="G19" s="27" t="s">
        <v>15</v>
      </c>
      <c r="H19" s="29">
        <v>200</v>
      </c>
      <c r="I19" s="25" t="s">
        <v>141</v>
      </c>
    </row>
    <row r="20" spans="2:9" ht="29.25" customHeight="1">
      <c r="B20" s="28">
        <v>48</v>
      </c>
      <c r="C20" s="27" t="s">
        <v>112</v>
      </c>
      <c r="D20" s="29">
        <v>250</v>
      </c>
      <c r="E20" s="28" t="s">
        <v>144</v>
      </c>
      <c r="F20" s="28">
        <v>30</v>
      </c>
      <c r="G20" s="27" t="s">
        <v>110</v>
      </c>
      <c r="H20" s="28">
        <v>250</v>
      </c>
      <c r="I20" s="28" t="s">
        <v>157</v>
      </c>
    </row>
    <row r="21" spans="2:9" ht="18.75">
      <c r="B21" s="28">
        <v>84</v>
      </c>
      <c r="C21" s="27" t="s">
        <v>237</v>
      </c>
      <c r="D21" s="29">
        <v>100</v>
      </c>
      <c r="E21" s="28" t="s">
        <v>88</v>
      </c>
      <c r="F21" s="28">
        <v>85</v>
      </c>
      <c r="G21" s="27" t="s">
        <v>117</v>
      </c>
      <c r="H21" s="29">
        <v>100</v>
      </c>
      <c r="I21" s="28" t="s">
        <v>137</v>
      </c>
    </row>
    <row r="22" spans="2:9" ht="37.5">
      <c r="B22" s="28">
        <v>50</v>
      </c>
      <c r="C22" s="27" t="s">
        <v>18</v>
      </c>
      <c r="D22" s="32">
        <v>180</v>
      </c>
      <c r="E22" s="28" t="s">
        <v>190</v>
      </c>
      <c r="F22" s="28">
        <v>64</v>
      </c>
      <c r="G22" s="27" t="s">
        <v>145</v>
      </c>
      <c r="H22" s="32">
        <v>180</v>
      </c>
      <c r="I22" s="28" t="s">
        <v>134</v>
      </c>
    </row>
    <row r="23" spans="2:9" ht="37.5">
      <c r="B23" s="25" t="s">
        <v>233</v>
      </c>
      <c r="C23" s="27" t="s">
        <v>11</v>
      </c>
      <c r="D23" s="28" t="s">
        <v>210</v>
      </c>
      <c r="E23" s="25" t="s">
        <v>208</v>
      </c>
      <c r="F23" s="25" t="s">
        <v>233</v>
      </c>
      <c r="G23" s="27" t="s">
        <v>11</v>
      </c>
      <c r="H23" s="28" t="s">
        <v>173</v>
      </c>
      <c r="I23" s="25" t="s">
        <v>174</v>
      </c>
    </row>
    <row r="24" spans="2:9" ht="38.25" thickBot="1">
      <c r="B24" s="36">
        <v>101</v>
      </c>
      <c r="C24" s="27" t="s">
        <v>90</v>
      </c>
      <c r="D24" s="29">
        <v>200</v>
      </c>
      <c r="E24" s="28" t="s">
        <v>16</v>
      </c>
      <c r="F24" s="36">
        <v>95</v>
      </c>
      <c r="G24" s="27" t="s">
        <v>91</v>
      </c>
      <c r="H24" s="29">
        <v>200</v>
      </c>
      <c r="I24" s="28" t="s">
        <v>92</v>
      </c>
    </row>
    <row r="25" spans="2:9" ht="15.75" thickBot="1">
      <c r="B25" s="9"/>
      <c r="C25" s="8" t="s">
        <v>17</v>
      </c>
      <c r="D25" s="9"/>
      <c r="E25" s="9"/>
      <c r="F25" s="9"/>
      <c r="G25" s="10" t="s">
        <v>17</v>
      </c>
      <c r="H25" s="11"/>
      <c r="I25" s="11"/>
    </row>
    <row r="26" spans="2:9" ht="37.5">
      <c r="B26" s="28">
        <v>162</v>
      </c>
      <c r="C26" s="27" t="s">
        <v>274</v>
      </c>
      <c r="D26" s="27">
        <v>50</v>
      </c>
      <c r="E26" s="27" t="s">
        <v>275</v>
      </c>
      <c r="F26" s="28">
        <v>1.25</v>
      </c>
      <c r="G26" s="27" t="s">
        <v>252</v>
      </c>
      <c r="H26" s="29">
        <v>60</v>
      </c>
      <c r="I26" s="28" t="s">
        <v>253</v>
      </c>
    </row>
    <row r="27" spans="2:9" ht="37.5">
      <c r="B27" s="28">
        <v>32</v>
      </c>
      <c r="C27" s="27" t="s">
        <v>113</v>
      </c>
      <c r="D27" s="28">
        <v>250</v>
      </c>
      <c r="E27" s="28" t="s">
        <v>185</v>
      </c>
      <c r="F27" s="28">
        <v>32</v>
      </c>
      <c r="G27" s="27" t="s">
        <v>113</v>
      </c>
      <c r="H27" s="28">
        <v>250</v>
      </c>
      <c r="I27" s="28" t="s">
        <v>185</v>
      </c>
    </row>
    <row r="28" spans="2:9" ht="37.5">
      <c r="B28" s="28">
        <v>269</v>
      </c>
      <c r="C28" s="27" t="s">
        <v>114</v>
      </c>
      <c r="D28" s="32">
        <v>100</v>
      </c>
      <c r="E28" s="28" t="s">
        <v>147</v>
      </c>
      <c r="F28" s="28">
        <v>86</v>
      </c>
      <c r="G28" s="27" t="s">
        <v>28</v>
      </c>
      <c r="H28" s="29">
        <v>280</v>
      </c>
      <c r="I28" s="28" t="s">
        <v>254</v>
      </c>
    </row>
    <row r="29" spans="2:9" ht="36.75" customHeight="1">
      <c r="B29" s="28">
        <v>64</v>
      </c>
      <c r="C29" s="27" t="s">
        <v>145</v>
      </c>
      <c r="D29" s="32">
        <v>180</v>
      </c>
      <c r="E29" s="28" t="s">
        <v>134</v>
      </c>
      <c r="F29" s="28" t="s">
        <v>233</v>
      </c>
      <c r="G29" s="27" t="s">
        <v>11</v>
      </c>
      <c r="H29" s="28" t="s">
        <v>175</v>
      </c>
      <c r="I29" s="25" t="s">
        <v>176</v>
      </c>
    </row>
    <row r="30" spans="2:9" ht="37.5">
      <c r="B30" s="25" t="s">
        <v>236</v>
      </c>
      <c r="C30" s="27" t="s">
        <v>11</v>
      </c>
      <c r="D30" s="28" t="s">
        <v>210</v>
      </c>
      <c r="E30" s="25" t="s">
        <v>208</v>
      </c>
      <c r="F30" s="25" t="s">
        <v>98</v>
      </c>
      <c r="G30" s="27" t="s">
        <v>102</v>
      </c>
      <c r="H30" s="28">
        <v>200</v>
      </c>
      <c r="I30" s="28" t="s">
        <v>103</v>
      </c>
    </row>
    <row r="31" spans="2:9" ht="23.25" customHeight="1" thickBot="1">
      <c r="B31" s="76">
        <v>98</v>
      </c>
      <c r="C31" s="35" t="s">
        <v>158</v>
      </c>
      <c r="D31" s="30">
        <v>200</v>
      </c>
      <c r="E31" s="36" t="s">
        <v>159</v>
      </c>
      <c r="F31" s="76"/>
      <c r="G31" s="27"/>
      <c r="H31" s="29"/>
      <c r="I31" s="28"/>
    </row>
    <row r="32" spans="2:9" ht="15.75" thickBot="1">
      <c r="B32" s="16"/>
      <c r="C32" s="5" t="s">
        <v>19</v>
      </c>
      <c r="D32" s="16"/>
      <c r="E32" s="16"/>
      <c r="F32" s="16"/>
      <c r="G32" s="5" t="s">
        <v>19</v>
      </c>
      <c r="H32" s="16"/>
      <c r="I32" s="16"/>
    </row>
    <row r="33" spans="2:9" ht="37.5">
      <c r="B33" s="25" t="s">
        <v>228</v>
      </c>
      <c r="C33" s="27" t="s">
        <v>15</v>
      </c>
      <c r="D33" s="29">
        <v>200</v>
      </c>
      <c r="E33" s="25" t="s">
        <v>141</v>
      </c>
      <c r="F33" s="25">
        <v>28</v>
      </c>
      <c r="G33" s="27" t="s">
        <v>104</v>
      </c>
      <c r="H33" s="28">
        <v>60</v>
      </c>
      <c r="I33" s="28" t="s">
        <v>133</v>
      </c>
    </row>
    <row r="34" spans="2:9" ht="37.5">
      <c r="B34" s="28">
        <v>38</v>
      </c>
      <c r="C34" s="27" t="s">
        <v>249</v>
      </c>
      <c r="D34" s="28">
        <v>250</v>
      </c>
      <c r="E34" s="28" t="s">
        <v>250</v>
      </c>
      <c r="F34" s="28">
        <v>34</v>
      </c>
      <c r="G34" s="27" t="s">
        <v>119</v>
      </c>
      <c r="H34" s="29">
        <v>250</v>
      </c>
      <c r="I34" s="28" t="s">
        <v>273</v>
      </c>
    </row>
    <row r="35" spans="2:9" ht="53.25" customHeight="1">
      <c r="B35" s="25" t="s">
        <v>232</v>
      </c>
      <c r="C35" s="27" t="s">
        <v>238</v>
      </c>
      <c r="D35" s="28">
        <v>100</v>
      </c>
      <c r="E35" s="25" t="s">
        <v>272</v>
      </c>
      <c r="F35" s="25">
        <v>337</v>
      </c>
      <c r="G35" s="27" t="s">
        <v>186</v>
      </c>
      <c r="H35" s="29">
        <v>100</v>
      </c>
      <c r="I35" s="28" t="s">
        <v>187</v>
      </c>
    </row>
    <row r="36" spans="2:9" ht="33.75" customHeight="1">
      <c r="B36" s="28">
        <v>54</v>
      </c>
      <c r="C36" s="27" t="s">
        <v>9</v>
      </c>
      <c r="D36" s="29">
        <v>180</v>
      </c>
      <c r="E36" s="28" t="s">
        <v>10</v>
      </c>
      <c r="F36" s="28">
        <v>54</v>
      </c>
      <c r="G36" s="27" t="s">
        <v>9</v>
      </c>
      <c r="H36" s="29">
        <v>180</v>
      </c>
      <c r="I36" s="28" t="s">
        <v>10</v>
      </c>
    </row>
    <row r="37" spans="2:9" ht="37.5">
      <c r="B37" s="25" t="s">
        <v>236</v>
      </c>
      <c r="C37" s="27" t="s">
        <v>11</v>
      </c>
      <c r="D37" s="28" t="s">
        <v>210</v>
      </c>
      <c r="E37" s="25" t="s">
        <v>208</v>
      </c>
      <c r="F37" s="25" t="s">
        <v>236</v>
      </c>
      <c r="G37" s="27" t="s">
        <v>11</v>
      </c>
      <c r="H37" s="28" t="s">
        <v>217</v>
      </c>
      <c r="I37" s="25" t="s">
        <v>208</v>
      </c>
    </row>
    <row r="38" spans="2:9" ht="37.5">
      <c r="B38" s="36">
        <v>95</v>
      </c>
      <c r="C38" s="35" t="s">
        <v>91</v>
      </c>
      <c r="D38" s="30">
        <v>200</v>
      </c>
      <c r="E38" s="36" t="s">
        <v>92</v>
      </c>
      <c r="F38" s="36">
        <v>98</v>
      </c>
      <c r="G38" s="35" t="s">
        <v>158</v>
      </c>
      <c r="H38" s="30">
        <v>200</v>
      </c>
      <c r="I38" s="36" t="s">
        <v>159</v>
      </c>
    </row>
    <row r="39" spans="2:9" ht="15.75" thickBot="1">
      <c r="B39" s="43"/>
      <c r="C39" s="42" t="s">
        <v>20</v>
      </c>
      <c r="D39" s="43"/>
      <c r="E39" s="43"/>
      <c r="F39" s="43"/>
      <c r="G39" s="42" t="s">
        <v>20</v>
      </c>
      <c r="H39" s="43"/>
      <c r="I39" s="43"/>
    </row>
    <row r="40" spans="2:9" ht="37.5" customHeight="1">
      <c r="B40" s="25" t="s">
        <v>228</v>
      </c>
      <c r="C40" s="27" t="s">
        <v>15</v>
      </c>
      <c r="D40" s="29">
        <v>200</v>
      </c>
      <c r="E40" s="25" t="s">
        <v>141</v>
      </c>
      <c r="F40" s="25" t="s">
        <v>228</v>
      </c>
      <c r="G40" s="27" t="s">
        <v>15</v>
      </c>
      <c r="H40" s="29">
        <v>200</v>
      </c>
      <c r="I40" s="25" t="s">
        <v>141</v>
      </c>
    </row>
    <row r="41" spans="2:9" ht="33.75" customHeight="1">
      <c r="B41" s="28">
        <v>34</v>
      </c>
      <c r="C41" s="27" t="s">
        <v>119</v>
      </c>
      <c r="D41" s="29">
        <v>250</v>
      </c>
      <c r="E41" s="28" t="s">
        <v>177</v>
      </c>
      <c r="F41" s="28">
        <v>31</v>
      </c>
      <c r="G41" s="27" t="s">
        <v>120</v>
      </c>
      <c r="H41" s="29">
        <v>250</v>
      </c>
      <c r="I41" s="27" t="s">
        <v>139</v>
      </c>
    </row>
    <row r="42" spans="2:9" ht="37.5">
      <c r="B42" s="28">
        <v>75</v>
      </c>
      <c r="C42" s="27" t="s">
        <v>25</v>
      </c>
      <c r="D42" s="28">
        <v>150</v>
      </c>
      <c r="E42" s="28" t="s">
        <v>154</v>
      </c>
      <c r="F42" s="28">
        <v>277</v>
      </c>
      <c r="G42" s="27" t="s">
        <v>188</v>
      </c>
      <c r="H42" s="28">
        <v>100</v>
      </c>
      <c r="I42" s="28" t="s">
        <v>189</v>
      </c>
    </row>
    <row r="43" spans="2:9" ht="29.25" customHeight="1">
      <c r="B43" s="27">
        <v>53</v>
      </c>
      <c r="C43" s="27" t="s">
        <v>21</v>
      </c>
      <c r="D43" s="29">
        <v>180</v>
      </c>
      <c r="E43" s="27" t="s">
        <v>153</v>
      </c>
      <c r="F43" s="27">
        <v>50</v>
      </c>
      <c r="G43" s="27" t="s">
        <v>18</v>
      </c>
      <c r="H43" s="32">
        <v>180</v>
      </c>
      <c r="I43" s="28" t="s">
        <v>200</v>
      </c>
    </row>
    <row r="44" spans="2:9" ht="37.5">
      <c r="B44" s="25" t="s">
        <v>234</v>
      </c>
      <c r="C44" s="27" t="s">
        <v>11</v>
      </c>
      <c r="D44" s="28" t="s">
        <v>169</v>
      </c>
      <c r="E44" s="25" t="s">
        <v>170</v>
      </c>
      <c r="F44" s="25" t="s">
        <v>236</v>
      </c>
      <c r="G44" s="27" t="s">
        <v>11</v>
      </c>
      <c r="H44" s="28" t="s">
        <v>169</v>
      </c>
      <c r="I44" s="25" t="s">
        <v>143</v>
      </c>
    </row>
    <row r="45" spans="2:9" ht="38.25" thickBot="1">
      <c r="B45" s="28" t="s">
        <v>98</v>
      </c>
      <c r="C45" s="27" t="s">
        <v>102</v>
      </c>
      <c r="D45" s="28">
        <v>200</v>
      </c>
      <c r="E45" s="28" t="s">
        <v>103</v>
      </c>
      <c r="F45" s="28">
        <v>102</v>
      </c>
      <c r="G45" s="27" t="s">
        <v>29</v>
      </c>
      <c r="H45" s="30">
        <v>200</v>
      </c>
      <c r="I45" s="28" t="s">
        <v>22</v>
      </c>
    </row>
    <row r="46" spans="2:9" ht="16.5" thickBot="1">
      <c r="B46" s="26"/>
      <c r="C46" s="26"/>
      <c r="D46" s="26"/>
      <c r="E46" s="26"/>
      <c r="F46" s="26"/>
      <c r="G46" s="26"/>
      <c r="H46" s="26"/>
      <c r="I46" s="26"/>
    </row>
    <row r="47" spans="2:9" ht="15.75" thickBot="1">
      <c r="B47" s="21"/>
      <c r="C47" s="20"/>
      <c r="D47" s="20"/>
      <c r="E47" s="21"/>
      <c r="F47" s="21"/>
      <c r="G47" s="20"/>
      <c r="H47" s="20"/>
      <c r="I47" s="21"/>
    </row>
    <row r="48" spans="2:9" ht="30.75" thickBot="1">
      <c r="B48" s="4"/>
      <c r="C48" s="5" t="s">
        <v>23</v>
      </c>
      <c r="D48" s="13"/>
      <c r="E48" s="3" t="s">
        <v>2</v>
      </c>
      <c r="F48" s="4"/>
      <c r="G48" s="5" t="s">
        <v>24</v>
      </c>
      <c r="H48" s="13"/>
      <c r="I48" s="3" t="s">
        <v>2</v>
      </c>
    </row>
    <row r="49" spans="2:9" ht="24" customHeight="1" thickBot="1">
      <c r="B49" s="7"/>
      <c r="C49" s="5" t="s">
        <v>5</v>
      </c>
      <c r="D49" s="6" t="s">
        <v>6</v>
      </c>
      <c r="E49" s="7" t="s">
        <v>7</v>
      </c>
      <c r="F49" s="7"/>
      <c r="G49" s="5" t="s">
        <v>5</v>
      </c>
      <c r="H49" s="6" t="s">
        <v>8</v>
      </c>
      <c r="I49" s="7" t="s">
        <v>7</v>
      </c>
    </row>
    <row r="50" spans="2:9" ht="48">
      <c r="B50" s="25" t="s">
        <v>228</v>
      </c>
      <c r="C50" s="27" t="s">
        <v>15</v>
      </c>
      <c r="D50" s="29">
        <v>200</v>
      </c>
      <c r="E50" s="25" t="s">
        <v>141</v>
      </c>
      <c r="F50" s="25" t="s">
        <v>228</v>
      </c>
      <c r="G50" s="27" t="s">
        <v>15</v>
      </c>
      <c r="H50" s="29">
        <v>200</v>
      </c>
      <c r="I50" s="25" t="s">
        <v>141</v>
      </c>
    </row>
    <row r="51" spans="2:9" ht="37.5">
      <c r="B51" s="28">
        <v>33</v>
      </c>
      <c r="C51" s="27" t="s">
        <v>121</v>
      </c>
      <c r="D51" s="29">
        <v>250</v>
      </c>
      <c r="E51" s="28" t="s">
        <v>191</v>
      </c>
      <c r="F51" s="28">
        <v>38</v>
      </c>
      <c r="G51" s="27" t="s">
        <v>249</v>
      </c>
      <c r="H51" s="28">
        <v>250</v>
      </c>
      <c r="I51" s="28" t="s">
        <v>250</v>
      </c>
    </row>
    <row r="52" spans="2:9" ht="37.5">
      <c r="B52" s="28">
        <v>79</v>
      </c>
      <c r="C52" s="27" t="s">
        <v>192</v>
      </c>
      <c r="D52" s="29">
        <v>280</v>
      </c>
      <c r="E52" s="28" t="s">
        <v>221</v>
      </c>
      <c r="F52" s="28">
        <v>250</v>
      </c>
      <c r="G52" s="27" t="s">
        <v>203</v>
      </c>
      <c r="H52" s="32">
        <v>100</v>
      </c>
      <c r="I52" s="27" t="s">
        <v>204</v>
      </c>
    </row>
    <row r="53" spans="2:9" ht="39" customHeight="1">
      <c r="B53" s="25" t="s">
        <v>235</v>
      </c>
      <c r="C53" s="27" t="s">
        <v>11</v>
      </c>
      <c r="D53" s="28" t="s">
        <v>210</v>
      </c>
      <c r="E53" s="25" t="s">
        <v>208</v>
      </c>
      <c r="F53" s="25">
        <v>54</v>
      </c>
      <c r="G53" s="27" t="s">
        <v>9</v>
      </c>
      <c r="H53" s="29">
        <v>180</v>
      </c>
      <c r="I53" s="28" t="s">
        <v>10</v>
      </c>
    </row>
    <row r="54" spans="2:9" ht="33" customHeight="1">
      <c r="B54" s="36">
        <v>114</v>
      </c>
      <c r="C54" s="35" t="s">
        <v>12</v>
      </c>
      <c r="D54" s="30">
        <v>200</v>
      </c>
      <c r="E54" s="36" t="s">
        <v>13</v>
      </c>
      <c r="F54" s="25" t="s">
        <v>233</v>
      </c>
      <c r="G54" s="27" t="s">
        <v>11</v>
      </c>
      <c r="H54" s="28" t="s">
        <v>207</v>
      </c>
      <c r="I54" s="25" t="s">
        <v>209</v>
      </c>
    </row>
    <row r="55" spans="2:9" ht="19.5" thickBot="1">
      <c r="B55" s="28"/>
      <c r="C55" s="35"/>
      <c r="D55" s="30"/>
      <c r="E55" s="28"/>
      <c r="F55" s="28">
        <v>114</v>
      </c>
      <c r="G55" s="35" t="s">
        <v>12</v>
      </c>
      <c r="H55" s="30">
        <v>200</v>
      </c>
      <c r="I55" s="36" t="s">
        <v>13</v>
      </c>
    </row>
    <row r="56" spans="2:9" ht="15.75" thickBot="1">
      <c r="B56" s="12"/>
      <c r="C56" s="5" t="s">
        <v>14</v>
      </c>
      <c r="D56" s="12"/>
      <c r="E56" s="12"/>
      <c r="F56" s="12"/>
      <c r="G56" s="5" t="s">
        <v>14</v>
      </c>
      <c r="H56" s="12"/>
      <c r="I56" s="12"/>
    </row>
    <row r="57" spans="2:9" ht="30" customHeight="1">
      <c r="B57" s="25" t="s">
        <v>228</v>
      </c>
      <c r="C57" s="27" t="s">
        <v>15</v>
      </c>
      <c r="D57" s="29">
        <v>200</v>
      </c>
      <c r="E57" s="25" t="s">
        <v>141</v>
      </c>
      <c r="F57" s="28">
        <v>162</v>
      </c>
      <c r="G57" s="27" t="s">
        <v>274</v>
      </c>
      <c r="H57" s="27">
        <v>50</v>
      </c>
      <c r="I57" s="27" t="s">
        <v>275</v>
      </c>
    </row>
    <row r="58" spans="2:9" ht="51.75" customHeight="1">
      <c r="B58" s="28">
        <v>49</v>
      </c>
      <c r="C58" s="27" t="s">
        <v>195</v>
      </c>
      <c r="D58" s="28">
        <v>250</v>
      </c>
      <c r="E58" s="28" t="s">
        <v>196</v>
      </c>
      <c r="F58" s="28">
        <v>39</v>
      </c>
      <c r="G58" s="27" t="s">
        <v>148</v>
      </c>
      <c r="H58" s="27">
        <v>250</v>
      </c>
      <c r="I58" s="28" t="s">
        <v>149</v>
      </c>
    </row>
    <row r="59" spans="2:9" ht="37.5">
      <c r="B59" s="28">
        <v>270</v>
      </c>
      <c r="C59" s="27" t="s">
        <v>118</v>
      </c>
      <c r="D59" s="32">
        <v>100</v>
      </c>
      <c r="E59" s="28" t="s">
        <v>138</v>
      </c>
      <c r="F59" s="28">
        <v>89</v>
      </c>
      <c r="G59" s="27" t="s">
        <v>240</v>
      </c>
      <c r="H59" s="28">
        <v>100</v>
      </c>
      <c r="I59" s="81" t="s">
        <v>241</v>
      </c>
    </row>
    <row r="60" spans="2:9" ht="33" customHeight="1">
      <c r="B60" s="28">
        <v>64</v>
      </c>
      <c r="C60" s="27" t="s">
        <v>145</v>
      </c>
      <c r="D60" s="32">
        <v>180</v>
      </c>
      <c r="E60" s="28" t="s">
        <v>134</v>
      </c>
      <c r="F60" s="28">
        <v>64</v>
      </c>
      <c r="G60" s="27" t="s">
        <v>145</v>
      </c>
      <c r="H60" s="29">
        <v>180</v>
      </c>
      <c r="I60" s="28" t="s">
        <v>259</v>
      </c>
    </row>
    <row r="61" spans="2:9" ht="37.5">
      <c r="B61" s="25" t="s">
        <v>234</v>
      </c>
      <c r="C61" s="27" t="s">
        <v>11</v>
      </c>
      <c r="D61" s="28" t="s">
        <v>210</v>
      </c>
      <c r="E61" s="25" t="s">
        <v>208</v>
      </c>
      <c r="F61" s="25" t="s">
        <v>234</v>
      </c>
      <c r="G61" s="27" t="s">
        <v>11</v>
      </c>
      <c r="H61" s="28" t="s">
        <v>210</v>
      </c>
      <c r="I61" s="25" t="s">
        <v>208</v>
      </c>
    </row>
    <row r="62" spans="2:9" ht="38.25" thickBot="1">
      <c r="B62" s="28">
        <v>102</v>
      </c>
      <c r="C62" s="27" t="s">
        <v>29</v>
      </c>
      <c r="D62" s="30">
        <v>200</v>
      </c>
      <c r="E62" s="28" t="s">
        <v>22</v>
      </c>
      <c r="F62" s="28">
        <v>154</v>
      </c>
      <c r="G62" s="27" t="s">
        <v>193</v>
      </c>
      <c r="H62" s="28">
        <v>200</v>
      </c>
      <c r="I62" s="28" t="s">
        <v>194</v>
      </c>
    </row>
    <row r="63" spans="2:9" ht="15.75" thickBot="1">
      <c r="B63" s="12"/>
      <c r="C63" s="5" t="s">
        <v>17</v>
      </c>
      <c r="D63" s="12"/>
      <c r="E63" s="12"/>
      <c r="F63" s="12"/>
      <c r="G63" s="5" t="s">
        <v>17</v>
      </c>
      <c r="H63" s="12"/>
      <c r="I63" s="12"/>
    </row>
    <row r="64" spans="2:9" ht="37.5">
      <c r="B64" s="28">
        <v>9</v>
      </c>
      <c r="C64" s="27" t="s">
        <v>30</v>
      </c>
      <c r="D64" s="28">
        <v>100</v>
      </c>
      <c r="E64" s="28" t="s">
        <v>184</v>
      </c>
      <c r="F64" s="25">
        <v>6</v>
      </c>
      <c r="G64" s="27" t="s">
        <v>15</v>
      </c>
      <c r="H64" s="29">
        <v>200</v>
      </c>
      <c r="I64" s="25" t="s">
        <v>141</v>
      </c>
    </row>
    <row r="65" spans="2:18" ht="33.75" customHeight="1">
      <c r="B65" s="28">
        <v>30</v>
      </c>
      <c r="C65" s="27" t="s">
        <v>110</v>
      </c>
      <c r="D65" s="28">
        <v>250</v>
      </c>
      <c r="E65" s="28" t="s">
        <v>157</v>
      </c>
      <c r="F65" s="28">
        <v>31</v>
      </c>
      <c r="G65" s="27" t="s">
        <v>120</v>
      </c>
      <c r="H65" s="29">
        <v>250</v>
      </c>
      <c r="I65" s="28" t="s">
        <v>139</v>
      </c>
    </row>
    <row r="66" spans="2:18" ht="57" customHeight="1">
      <c r="B66" s="47" t="s">
        <v>231</v>
      </c>
      <c r="C66" s="27" t="s">
        <v>225</v>
      </c>
      <c r="D66" s="66">
        <v>100</v>
      </c>
      <c r="E66" s="47" t="s">
        <v>226</v>
      </c>
      <c r="F66" s="47">
        <v>258</v>
      </c>
      <c r="G66" s="27" t="s">
        <v>124</v>
      </c>
      <c r="H66" s="32">
        <v>100</v>
      </c>
      <c r="I66" s="28" t="s">
        <v>155</v>
      </c>
    </row>
    <row r="67" spans="2:18" ht="30.75" customHeight="1">
      <c r="B67" s="27">
        <v>53</v>
      </c>
      <c r="C67" s="27" t="s">
        <v>21</v>
      </c>
      <c r="D67" s="29">
        <v>180</v>
      </c>
      <c r="E67" s="27" t="s">
        <v>153</v>
      </c>
      <c r="F67" s="27">
        <v>50</v>
      </c>
      <c r="G67" s="27" t="s">
        <v>18</v>
      </c>
      <c r="H67" s="32">
        <v>180</v>
      </c>
      <c r="I67" s="28" t="s">
        <v>200</v>
      </c>
      <c r="R67" t="s">
        <v>156</v>
      </c>
    </row>
    <row r="68" spans="2:18" ht="37.5">
      <c r="B68" s="25" t="s">
        <v>233</v>
      </c>
      <c r="C68" s="27" t="s">
        <v>11</v>
      </c>
      <c r="D68" s="28" t="s">
        <v>211</v>
      </c>
      <c r="E68" s="25" t="s">
        <v>199</v>
      </c>
      <c r="F68" s="25" t="s">
        <v>236</v>
      </c>
      <c r="G68" s="27" t="s">
        <v>11</v>
      </c>
      <c r="H68" s="28" t="s">
        <v>211</v>
      </c>
      <c r="I68" s="25" t="s">
        <v>212</v>
      </c>
    </row>
    <row r="69" spans="2:18" ht="38.25" thickBot="1">
      <c r="B69" s="36" t="s">
        <v>98</v>
      </c>
      <c r="C69" s="27" t="s">
        <v>102</v>
      </c>
      <c r="D69" s="28">
        <v>200</v>
      </c>
      <c r="E69" s="28" t="s">
        <v>103</v>
      </c>
      <c r="F69" s="36" t="s">
        <v>98</v>
      </c>
      <c r="G69" s="27" t="s">
        <v>102</v>
      </c>
      <c r="H69" s="28">
        <v>200</v>
      </c>
      <c r="I69" s="28" t="s">
        <v>103</v>
      </c>
    </row>
    <row r="70" spans="2:18" ht="15.75" thickBot="1">
      <c r="B70" s="12"/>
      <c r="C70" s="5" t="s">
        <v>19</v>
      </c>
      <c r="D70" s="12"/>
      <c r="E70" s="12"/>
      <c r="F70" s="12"/>
      <c r="G70" s="5" t="s">
        <v>19</v>
      </c>
      <c r="H70" s="12"/>
      <c r="I70" s="12"/>
    </row>
    <row r="71" spans="2:18" ht="37.5">
      <c r="B71" s="25" t="s">
        <v>228</v>
      </c>
      <c r="C71" s="27" t="s">
        <v>15</v>
      </c>
      <c r="D71" s="29">
        <v>200</v>
      </c>
      <c r="E71" s="25" t="s">
        <v>141</v>
      </c>
      <c r="F71" s="25">
        <v>9</v>
      </c>
      <c r="G71" s="27" t="s">
        <v>30</v>
      </c>
      <c r="H71" s="28">
        <v>100</v>
      </c>
      <c r="I71" s="28" t="s">
        <v>184</v>
      </c>
    </row>
    <row r="72" spans="2:18" ht="37.5">
      <c r="B72" s="27">
        <v>31</v>
      </c>
      <c r="C72" s="27" t="s">
        <v>120</v>
      </c>
      <c r="D72" s="29">
        <v>250</v>
      </c>
      <c r="E72" s="28" t="s">
        <v>139</v>
      </c>
      <c r="F72" s="27">
        <v>33</v>
      </c>
      <c r="G72" s="27" t="s">
        <v>121</v>
      </c>
      <c r="H72" s="29">
        <v>250</v>
      </c>
      <c r="I72" s="28" t="s">
        <v>191</v>
      </c>
    </row>
    <row r="73" spans="2:18" ht="37.5">
      <c r="B73" s="28">
        <v>331</v>
      </c>
      <c r="C73" s="27" t="s">
        <v>255</v>
      </c>
      <c r="D73" s="28">
        <v>110</v>
      </c>
      <c r="E73" s="28" t="s">
        <v>256</v>
      </c>
      <c r="F73" s="28">
        <v>88</v>
      </c>
      <c r="G73" s="27" t="s">
        <v>31</v>
      </c>
      <c r="H73" s="27">
        <v>100</v>
      </c>
      <c r="I73" s="28" t="s">
        <v>213</v>
      </c>
    </row>
    <row r="74" spans="2:18" ht="37.5">
      <c r="B74" s="28">
        <v>54</v>
      </c>
      <c r="C74" s="27" t="s">
        <v>9</v>
      </c>
      <c r="D74" s="29">
        <v>180</v>
      </c>
      <c r="E74" s="28" t="s">
        <v>10</v>
      </c>
      <c r="F74" s="28">
        <v>53</v>
      </c>
      <c r="G74" s="27" t="s">
        <v>21</v>
      </c>
      <c r="H74" s="32">
        <v>180</v>
      </c>
      <c r="I74" s="27" t="s">
        <v>153</v>
      </c>
    </row>
    <row r="75" spans="2:18" ht="37.5">
      <c r="B75" s="25" t="s">
        <v>233</v>
      </c>
      <c r="C75" s="27" t="s">
        <v>11</v>
      </c>
      <c r="D75" s="28" t="s">
        <v>210</v>
      </c>
      <c r="E75" s="25" t="s">
        <v>208</v>
      </c>
      <c r="F75" s="25" t="s">
        <v>233</v>
      </c>
      <c r="G75" s="27" t="s">
        <v>11</v>
      </c>
      <c r="H75" s="28" t="s">
        <v>217</v>
      </c>
      <c r="I75" s="25" t="s">
        <v>208</v>
      </c>
    </row>
    <row r="76" spans="2:18" ht="26.25" customHeight="1" thickBot="1">
      <c r="B76" s="36">
        <v>101</v>
      </c>
      <c r="C76" s="35" t="s">
        <v>90</v>
      </c>
      <c r="D76" s="30">
        <v>200</v>
      </c>
      <c r="E76" s="36" t="s">
        <v>16</v>
      </c>
      <c r="F76" s="36">
        <v>98</v>
      </c>
      <c r="G76" s="35" t="s">
        <v>158</v>
      </c>
      <c r="H76" s="30">
        <v>200</v>
      </c>
      <c r="I76" s="36" t="s">
        <v>159</v>
      </c>
    </row>
    <row r="77" spans="2:18" ht="15.75" thickBot="1">
      <c r="B77" s="12"/>
      <c r="C77" s="5" t="s">
        <v>20</v>
      </c>
      <c r="D77" s="12"/>
      <c r="E77" s="12"/>
      <c r="F77" s="12"/>
      <c r="G77" s="5" t="s">
        <v>20</v>
      </c>
      <c r="H77" s="8"/>
      <c r="I77" s="8"/>
    </row>
    <row r="78" spans="2:18" ht="18.75">
      <c r="B78" s="28">
        <v>28</v>
      </c>
      <c r="C78" s="27" t="s">
        <v>104</v>
      </c>
      <c r="D78" s="28">
        <v>60</v>
      </c>
      <c r="E78" s="28" t="s">
        <v>133</v>
      </c>
      <c r="F78" s="28">
        <v>28</v>
      </c>
      <c r="G78" s="27" t="s">
        <v>104</v>
      </c>
      <c r="H78" s="28">
        <v>60</v>
      </c>
      <c r="I78" s="28" t="s">
        <v>133</v>
      </c>
    </row>
    <row r="79" spans="2:18" ht="56.25">
      <c r="B79" s="28">
        <v>34</v>
      </c>
      <c r="C79" s="27" t="s">
        <v>119</v>
      </c>
      <c r="D79" s="29">
        <v>250</v>
      </c>
      <c r="E79" s="28" t="s">
        <v>177</v>
      </c>
      <c r="F79" s="28">
        <v>49</v>
      </c>
      <c r="G79" s="27" t="s">
        <v>195</v>
      </c>
      <c r="H79" s="28">
        <v>250</v>
      </c>
      <c r="I79" s="28" t="s">
        <v>196</v>
      </c>
    </row>
    <row r="80" spans="2:18" ht="37.5">
      <c r="B80" s="28">
        <v>194</v>
      </c>
      <c r="C80" s="27" t="s">
        <v>224</v>
      </c>
      <c r="D80" s="32">
        <v>100</v>
      </c>
      <c r="E80" s="28" t="s">
        <v>88</v>
      </c>
      <c r="F80" s="27">
        <v>270</v>
      </c>
      <c r="G80" s="27" t="s">
        <v>118</v>
      </c>
      <c r="H80" s="32">
        <v>100</v>
      </c>
      <c r="I80" s="28" t="s">
        <v>138</v>
      </c>
    </row>
    <row r="81" spans="2:9" ht="54" customHeight="1">
      <c r="B81" s="28">
        <v>440</v>
      </c>
      <c r="C81" s="27" t="s">
        <v>258</v>
      </c>
      <c r="D81" s="32">
        <v>180</v>
      </c>
      <c r="E81" s="28" t="s">
        <v>257</v>
      </c>
      <c r="F81" s="28">
        <v>64</v>
      </c>
      <c r="G81" s="27" t="s">
        <v>145</v>
      </c>
      <c r="H81" s="29">
        <v>180</v>
      </c>
      <c r="I81" s="28" t="s">
        <v>259</v>
      </c>
    </row>
    <row r="82" spans="2:9" ht="32.25" customHeight="1">
      <c r="B82" s="25" t="s">
        <v>233</v>
      </c>
      <c r="C82" s="27" t="s">
        <v>11</v>
      </c>
      <c r="D82" s="28" t="s">
        <v>210</v>
      </c>
      <c r="E82" s="25" t="s">
        <v>208</v>
      </c>
      <c r="F82" s="25" t="s">
        <v>236</v>
      </c>
      <c r="G82" s="27" t="s">
        <v>11</v>
      </c>
      <c r="H82" s="28" t="s">
        <v>214</v>
      </c>
      <c r="I82" s="25" t="s">
        <v>101</v>
      </c>
    </row>
    <row r="83" spans="2:9" ht="38.25" thickBot="1">
      <c r="B83" s="28">
        <v>154</v>
      </c>
      <c r="C83" s="27" t="s">
        <v>193</v>
      </c>
      <c r="D83" s="28">
        <v>200</v>
      </c>
      <c r="E83" s="28" t="s">
        <v>194</v>
      </c>
      <c r="F83" s="28">
        <v>65</v>
      </c>
      <c r="G83" s="27" t="s">
        <v>91</v>
      </c>
      <c r="H83" s="29">
        <v>200</v>
      </c>
      <c r="I83" s="28" t="s">
        <v>92</v>
      </c>
    </row>
    <row r="84" spans="2:9" ht="15.75" thickBot="1">
      <c r="B84" s="18"/>
      <c r="C84" s="17"/>
      <c r="D84" s="18"/>
      <c r="E84" s="18"/>
      <c r="F84" s="18"/>
      <c r="G84" s="18"/>
      <c r="H84" s="18"/>
      <c r="I84" s="18"/>
    </row>
    <row r="89" spans="2:9" ht="15.75">
      <c r="B89" t="s">
        <v>156</v>
      </c>
      <c r="C89" s="22" t="s">
        <v>156</v>
      </c>
      <c r="D89" s="22" t="s">
        <v>0</v>
      </c>
      <c r="E89" s="22"/>
      <c r="F89" s="22"/>
      <c r="G89" s="22"/>
      <c r="H89" s="23"/>
      <c r="I89" s="23"/>
    </row>
    <row r="90" spans="2:9" ht="15.75">
      <c r="C90" s="22"/>
      <c r="D90" s="22" t="s">
        <v>130</v>
      </c>
      <c r="E90" s="22"/>
      <c r="F90" s="22"/>
      <c r="G90" s="22"/>
      <c r="H90" s="23"/>
      <c r="I90" s="23"/>
    </row>
    <row r="91" spans="2:9" ht="16.5" thickBot="1">
      <c r="C91" s="22"/>
      <c r="D91" s="22" t="s">
        <v>268</v>
      </c>
      <c r="E91" s="22"/>
      <c r="F91" s="22"/>
      <c r="G91" s="22"/>
      <c r="H91" s="23"/>
      <c r="I91" s="23"/>
    </row>
    <row r="92" spans="2:9" ht="30.75" thickBot="1">
      <c r="B92" s="4" t="s">
        <v>227</v>
      </c>
      <c r="C92" s="1" t="s">
        <v>1</v>
      </c>
      <c r="D92" s="2"/>
      <c r="E92" s="3" t="s">
        <v>2</v>
      </c>
      <c r="F92" s="4" t="s">
        <v>227</v>
      </c>
      <c r="G92" s="1" t="s">
        <v>4</v>
      </c>
      <c r="H92" s="2"/>
      <c r="I92" s="3" t="s">
        <v>2</v>
      </c>
    </row>
    <row r="93" spans="2:9" ht="30.75" thickBot="1">
      <c r="B93" s="7"/>
      <c r="C93" s="5" t="s">
        <v>5</v>
      </c>
      <c r="D93" s="6" t="s">
        <v>6</v>
      </c>
      <c r="E93" s="7" t="s">
        <v>7</v>
      </c>
      <c r="F93" s="7"/>
      <c r="G93" s="5" t="s">
        <v>5</v>
      </c>
      <c r="H93" s="6" t="s">
        <v>8</v>
      </c>
      <c r="I93" s="7" t="s">
        <v>7</v>
      </c>
    </row>
    <row r="94" spans="2:9" ht="48">
      <c r="B94" s="25" t="s">
        <v>228</v>
      </c>
      <c r="C94" s="27" t="s">
        <v>15</v>
      </c>
      <c r="D94" s="29">
        <v>200</v>
      </c>
      <c r="E94" s="25" t="s">
        <v>141</v>
      </c>
      <c r="F94" s="25" t="s">
        <v>228</v>
      </c>
      <c r="G94" s="27" t="s">
        <v>15</v>
      </c>
      <c r="H94" s="29">
        <v>200</v>
      </c>
      <c r="I94" s="25" t="s">
        <v>141</v>
      </c>
    </row>
    <row r="95" spans="2:9" ht="18.75">
      <c r="B95" s="28">
        <v>30</v>
      </c>
      <c r="C95" s="27" t="s">
        <v>110</v>
      </c>
      <c r="D95" s="28">
        <v>250</v>
      </c>
      <c r="E95" s="28" t="s">
        <v>157</v>
      </c>
      <c r="F95" s="28">
        <v>39</v>
      </c>
      <c r="G95" s="27" t="s">
        <v>148</v>
      </c>
      <c r="H95" s="27">
        <v>250</v>
      </c>
      <c r="I95" s="28" t="s">
        <v>149</v>
      </c>
    </row>
    <row r="96" spans="2:9" ht="56.25">
      <c r="B96" s="28">
        <v>350</v>
      </c>
      <c r="C96" s="27" t="s">
        <v>229</v>
      </c>
      <c r="D96" s="29">
        <v>240</v>
      </c>
      <c r="E96" s="81" t="s">
        <v>230</v>
      </c>
      <c r="F96" s="28">
        <v>89</v>
      </c>
      <c r="G96" s="27" t="s">
        <v>240</v>
      </c>
      <c r="H96" s="28">
        <v>100</v>
      </c>
      <c r="I96" s="81" t="s">
        <v>241</v>
      </c>
    </row>
    <row r="97" spans="2:9" ht="37.5">
      <c r="B97" s="25" t="s">
        <v>233</v>
      </c>
      <c r="C97" s="27" t="s">
        <v>11</v>
      </c>
      <c r="D97" s="28" t="s">
        <v>210</v>
      </c>
      <c r="E97" s="25" t="s">
        <v>208</v>
      </c>
      <c r="F97" s="25">
        <v>55</v>
      </c>
      <c r="G97" s="27" t="s">
        <v>123</v>
      </c>
      <c r="H97" s="29">
        <v>180</v>
      </c>
      <c r="I97" s="28" t="s">
        <v>135</v>
      </c>
    </row>
    <row r="98" spans="2:9" ht="56.25">
      <c r="B98" s="36">
        <v>114</v>
      </c>
      <c r="C98" s="35" t="s">
        <v>12</v>
      </c>
      <c r="D98" s="30">
        <v>200</v>
      </c>
      <c r="E98" s="36" t="s">
        <v>13</v>
      </c>
      <c r="F98" s="36" t="s">
        <v>233</v>
      </c>
      <c r="G98" s="27" t="s">
        <v>11</v>
      </c>
      <c r="H98" s="28" t="s">
        <v>171</v>
      </c>
      <c r="I98" s="25" t="s">
        <v>172</v>
      </c>
    </row>
    <row r="99" spans="2:9" ht="19.5" thickBot="1">
      <c r="B99" s="28"/>
      <c r="C99" s="27"/>
      <c r="D99" s="29"/>
      <c r="E99" s="28"/>
      <c r="F99" s="28">
        <v>114</v>
      </c>
      <c r="G99" s="35" t="s">
        <v>12</v>
      </c>
      <c r="H99" s="30">
        <v>200</v>
      </c>
      <c r="I99" s="36" t="s">
        <v>13</v>
      </c>
    </row>
    <row r="100" spans="2:9" ht="15.75" thickBot="1">
      <c r="B100" s="75"/>
      <c r="C100" s="74" t="s">
        <v>14</v>
      </c>
      <c r="D100" s="75"/>
      <c r="E100" s="75"/>
      <c r="F100" s="75"/>
      <c r="G100" s="10" t="s">
        <v>14</v>
      </c>
      <c r="H100" s="15"/>
      <c r="I100" s="15"/>
    </row>
    <row r="101" spans="2:9" ht="48">
      <c r="B101" s="28">
        <v>214</v>
      </c>
      <c r="C101" s="27" t="s">
        <v>263</v>
      </c>
      <c r="D101" s="28">
        <v>100</v>
      </c>
      <c r="E101" s="28" t="s">
        <v>264</v>
      </c>
      <c r="F101" s="25" t="s">
        <v>228</v>
      </c>
      <c r="G101" s="27" t="s">
        <v>15</v>
      </c>
      <c r="H101" s="29">
        <v>200</v>
      </c>
      <c r="I101" s="25" t="s">
        <v>141</v>
      </c>
    </row>
    <row r="102" spans="2:9" ht="18.75">
      <c r="B102" s="28">
        <v>48</v>
      </c>
      <c r="C102" s="27" t="s">
        <v>112</v>
      </c>
      <c r="D102" s="29">
        <v>250</v>
      </c>
      <c r="E102" s="28" t="s">
        <v>144</v>
      </c>
      <c r="F102" s="28">
        <v>30</v>
      </c>
      <c r="G102" s="27" t="s">
        <v>110</v>
      </c>
      <c r="H102" s="28">
        <v>250</v>
      </c>
      <c r="I102" s="28" t="s">
        <v>157</v>
      </c>
    </row>
    <row r="103" spans="2:9" ht="18.75">
      <c r="B103" s="28">
        <v>84</v>
      </c>
      <c r="C103" s="27" t="s">
        <v>237</v>
      </c>
      <c r="D103" s="29">
        <v>100</v>
      </c>
      <c r="E103" s="28" t="s">
        <v>88</v>
      </c>
      <c r="F103" s="28">
        <v>85</v>
      </c>
      <c r="G103" s="27" t="s">
        <v>117</v>
      </c>
      <c r="H103" s="29">
        <v>100</v>
      </c>
      <c r="I103" s="28" t="s">
        <v>137</v>
      </c>
    </row>
    <row r="104" spans="2:9" ht="37.5">
      <c r="B104" s="28">
        <v>50</v>
      </c>
      <c r="C104" s="27" t="s">
        <v>18</v>
      </c>
      <c r="D104" s="32">
        <v>180</v>
      </c>
      <c r="E104" s="28" t="s">
        <v>190</v>
      </c>
      <c r="F104" s="28">
        <v>64</v>
      </c>
      <c r="G104" s="27" t="s">
        <v>145</v>
      </c>
      <c r="H104" s="32">
        <v>180</v>
      </c>
      <c r="I104" s="28" t="s">
        <v>134</v>
      </c>
    </row>
    <row r="105" spans="2:9" ht="37.5">
      <c r="B105" s="25" t="s">
        <v>233</v>
      </c>
      <c r="C105" s="27" t="s">
        <v>11</v>
      </c>
      <c r="D105" s="28" t="s">
        <v>210</v>
      </c>
      <c r="E105" s="25" t="s">
        <v>208</v>
      </c>
      <c r="F105" s="25" t="s">
        <v>233</v>
      </c>
      <c r="G105" s="27" t="s">
        <v>11</v>
      </c>
      <c r="H105" s="28" t="s">
        <v>173</v>
      </c>
      <c r="I105" s="25" t="s">
        <v>174</v>
      </c>
    </row>
    <row r="106" spans="2:9" ht="37.5">
      <c r="B106" s="28">
        <v>101</v>
      </c>
      <c r="C106" s="27" t="s">
        <v>90</v>
      </c>
      <c r="D106" s="29">
        <v>200</v>
      </c>
      <c r="E106" s="28" t="s">
        <v>16</v>
      </c>
      <c r="F106" s="28">
        <v>95</v>
      </c>
      <c r="G106" s="27" t="s">
        <v>91</v>
      </c>
      <c r="H106" s="29">
        <v>200</v>
      </c>
      <c r="I106" s="28" t="s">
        <v>92</v>
      </c>
    </row>
    <row r="107" spans="2:9" ht="19.5" thickBot="1">
      <c r="B107" s="45" t="s">
        <v>98</v>
      </c>
      <c r="C107" s="44" t="s">
        <v>265</v>
      </c>
      <c r="D107" s="34">
        <v>100</v>
      </c>
      <c r="E107" s="45" t="s">
        <v>271</v>
      </c>
      <c r="F107" s="86"/>
      <c r="G107" s="44"/>
      <c r="H107" s="34"/>
      <c r="I107" s="45"/>
    </row>
    <row r="108" spans="2:9" ht="15.75" thickBot="1">
      <c r="B108" s="9"/>
      <c r="C108" s="8" t="s">
        <v>17</v>
      </c>
      <c r="D108" s="9"/>
      <c r="E108" s="9"/>
      <c r="F108" s="9"/>
      <c r="G108" s="10" t="s">
        <v>17</v>
      </c>
      <c r="H108" s="11"/>
      <c r="I108" s="11"/>
    </row>
    <row r="109" spans="2:9" ht="37.5">
      <c r="B109" s="28" t="s">
        <v>98</v>
      </c>
      <c r="C109" s="27" t="s">
        <v>247</v>
      </c>
      <c r="D109" s="27">
        <v>40</v>
      </c>
      <c r="E109" s="27" t="s">
        <v>248</v>
      </c>
      <c r="F109" s="28">
        <v>1.25</v>
      </c>
      <c r="G109" s="27" t="s">
        <v>252</v>
      </c>
      <c r="H109" s="29">
        <v>60</v>
      </c>
      <c r="I109" s="28" t="s">
        <v>253</v>
      </c>
    </row>
    <row r="110" spans="2:9" ht="37.5">
      <c r="B110" s="28">
        <v>32</v>
      </c>
      <c r="C110" s="27" t="s">
        <v>113</v>
      </c>
      <c r="D110" s="28">
        <v>250</v>
      </c>
      <c r="E110" s="28" t="s">
        <v>185</v>
      </c>
      <c r="F110" s="28">
        <v>32</v>
      </c>
      <c r="G110" s="27" t="s">
        <v>113</v>
      </c>
      <c r="H110" s="28">
        <v>250</v>
      </c>
      <c r="I110" s="28" t="s">
        <v>185</v>
      </c>
    </row>
    <row r="111" spans="2:9" ht="37.5">
      <c r="B111" s="28">
        <v>269</v>
      </c>
      <c r="C111" s="27" t="s">
        <v>114</v>
      </c>
      <c r="D111" s="32">
        <v>100</v>
      </c>
      <c r="E111" s="28" t="s">
        <v>147</v>
      </c>
      <c r="F111" s="28">
        <v>86</v>
      </c>
      <c r="G111" s="27" t="s">
        <v>28</v>
      </c>
      <c r="H111" s="29">
        <v>280</v>
      </c>
      <c r="I111" s="28" t="s">
        <v>254</v>
      </c>
    </row>
    <row r="112" spans="2:9" ht="56.25">
      <c r="B112" s="28">
        <v>64</v>
      </c>
      <c r="C112" s="27" t="s">
        <v>145</v>
      </c>
      <c r="D112" s="32">
        <v>180</v>
      </c>
      <c r="E112" s="28" t="s">
        <v>134</v>
      </c>
      <c r="F112" s="28" t="s">
        <v>233</v>
      </c>
      <c r="G112" s="27" t="s">
        <v>11</v>
      </c>
      <c r="H112" s="28" t="s">
        <v>175</v>
      </c>
      <c r="I112" s="28" t="s">
        <v>176</v>
      </c>
    </row>
    <row r="113" spans="2:9" ht="37.5">
      <c r="B113" s="25" t="s">
        <v>236</v>
      </c>
      <c r="C113" s="27" t="s">
        <v>11</v>
      </c>
      <c r="D113" s="28" t="s">
        <v>210</v>
      </c>
      <c r="E113" s="25" t="s">
        <v>208</v>
      </c>
      <c r="F113" s="25" t="s">
        <v>98</v>
      </c>
      <c r="G113" s="27" t="s">
        <v>102</v>
      </c>
      <c r="H113" s="28">
        <v>200</v>
      </c>
      <c r="I113" s="28" t="s">
        <v>103</v>
      </c>
    </row>
    <row r="114" spans="2:9" ht="38.25" thickBot="1">
      <c r="B114" s="76">
        <v>98</v>
      </c>
      <c r="C114" s="35" t="s">
        <v>158</v>
      </c>
      <c r="D114" s="30">
        <v>200</v>
      </c>
      <c r="E114" s="36" t="s">
        <v>159</v>
      </c>
      <c r="F114" t="s">
        <v>270</v>
      </c>
      <c r="G114" s="27" t="s">
        <v>96</v>
      </c>
      <c r="H114" s="30">
        <v>200</v>
      </c>
      <c r="I114" s="28" t="s">
        <v>97</v>
      </c>
    </row>
    <row r="115" spans="2:9" ht="15.75" thickBot="1">
      <c r="B115" s="16"/>
      <c r="C115" s="5" t="s">
        <v>19</v>
      </c>
      <c r="D115" s="16"/>
      <c r="E115" s="16"/>
      <c r="F115" s="16"/>
      <c r="G115" s="5" t="s">
        <v>19</v>
      </c>
      <c r="H115" s="16"/>
      <c r="I115" s="16"/>
    </row>
    <row r="116" spans="2:9" ht="37.5">
      <c r="B116" s="25" t="s">
        <v>228</v>
      </c>
      <c r="C116" s="27" t="s">
        <v>15</v>
      </c>
      <c r="D116" s="29">
        <v>200</v>
      </c>
      <c r="E116" s="25" t="s">
        <v>141</v>
      </c>
      <c r="F116" s="25">
        <v>28</v>
      </c>
      <c r="G116" s="27" t="s">
        <v>104</v>
      </c>
      <c r="H116" s="28">
        <v>60</v>
      </c>
      <c r="I116" s="28" t="s">
        <v>133</v>
      </c>
    </row>
    <row r="117" spans="2:9" ht="37.5">
      <c r="B117" s="28">
        <v>38</v>
      </c>
      <c r="C117" s="27" t="s">
        <v>249</v>
      </c>
      <c r="D117" s="28">
        <v>250</v>
      </c>
      <c r="E117" s="28" t="s">
        <v>250</v>
      </c>
      <c r="F117" s="28">
        <v>34</v>
      </c>
      <c r="G117" s="27" t="s">
        <v>119</v>
      </c>
      <c r="H117" s="29">
        <v>250</v>
      </c>
      <c r="I117" s="28" t="s">
        <v>177</v>
      </c>
    </row>
    <row r="118" spans="2:9" ht="56.25">
      <c r="B118" s="25" t="s">
        <v>232</v>
      </c>
      <c r="C118" s="27" t="s">
        <v>238</v>
      </c>
      <c r="D118" s="28">
        <v>100</v>
      </c>
      <c r="E118" s="25" t="s">
        <v>239</v>
      </c>
      <c r="F118" s="25">
        <v>337</v>
      </c>
      <c r="G118" s="27" t="s">
        <v>186</v>
      </c>
      <c r="H118" s="29">
        <v>100</v>
      </c>
      <c r="I118" s="28" t="s">
        <v>187</v>
      </c>
    </row>
    <row r="119" spans="2:9" ht="37.5">
      <c r="B119" s="28">
        <v>54</v>
      </c>
      <c r="C119" s="27" t="s">
        <v>9</v>
      </c>
      <c r="D119" s="29">
        <v>180</v>
      </c>
      <c r="E119" s="28" t="s">
        <v>10</v>
      </c>
      <c r="F119" s="28">
        <v>54</v>
      </c>
      <c r="G119" s="27" t="s">
        <v>9</v>
      </c>
      <c r="H119" s="29">
        <v>180</v>
      </c>
      <c r="I119" s="28" t="s">
        <v>10</v>
      </c>
    </row>
    <row r="120" spans="2:9" ht="37.5">
      <c r="B120" s="25" t="s">
        <v>236</v>
      </c>
      <c r="C120" s="27" t="s">
        <v>11</v>
      </c>
      <c r="D120" s="28" t="s">
        <v>210</v>
      </c>
      <c r="E120" s="25" t="s">
        <v>208</v>
      </c>
      <c r="F120" s="25" t="s">
        <v>236</v>
      </c>
      <c r="G120" s="27" t="s">
        <v>11</v>
      </c>
      <c r="H120" s="28" t="s">
        <v>217</v>
      </c>
      <c r="I120" s="25" t="s">
        <v>208</v>
      </c>
    </row>
    <row r="121" spans="2:9" ht="37.5">
      <c r="B121" s="28">
        <v>95</v>
      </c>
      <c r="C121" s="27" t="s">
        <v>91</v>
      </c>
      <c r="D121" s="29">
        <v>200</v>
      </c>
      <c r="E121" s="28" t="s">
        <v>92</v>
      </c>
      <c r="F121" s="28">
        <v>98</v>
      </c>
      <c r="G121" s="27" t="s">
        <v>158</v>
      </c>
      <c r="H121" s="29">
        <v>200</v>
      </c>
      <c r="I121" s="28" t="s">
        <v>159</v>
      </c>
    </row>
    <row r="122" spans="2:9" ht="19.5" thickBot="1">
      <c r="B122" s="83"/>
      <c r="C122" s="84"/>
      <c r="D122" s="85"/>
      <c r="E122" s="83"/>
      <c r="F122" s="83" t="s">
        <v>98</v>
      </c>
      <c r="G122" s="84" t="s">
        <v>265</v>
      </c>
      <c r="H122" s="85">
        <v>100</v>
      </c>
      <c r="I122" s="83" t="s">
        <v>271</v>
      </c>
    </row>
    <row r="123" spans="2:9" ht="16.5" thickTop="1" thickBot="1">
      <c r="B123" s="43"/>
      <c r="C123" s="42" t="s">
        <v>20</v>
      </c>
      <c r="D123" s="43"/>
      <c r="E123" s="43"/>
      <c r="F123" s="43"/>
      <c r="G123" s="42" t="s">
        <v>20</v>
      </c>
      <c r="H123" s="43"/>
      <c r="I123" s="43"/>
    </row>
    <row r="124" spans="2:9" ht="48">
      <c r="B124" s="25" t="s">
        <v>228</v>
      </c>
      <c r="C124" s="27" t="s">
        <v>15</v>
      </c>
      <c r="D124" s="29">
        <v>200</v>
      </c>
      <c r="E124" s="25" t="s">
        <v>141</v>
      </c>
      <c r="F124" s="25" t="s">
        <v>228</v>
      </c>
      <c r="G124" s="27" t="s">
        <v>15</v>
      </c>
      <c r="H124" s="29">
        <v>200</v>
      </c>
      <c r="I124" s="25" t="s">
        <v>141</v>
      </c>
    </row>
    <row r="125" spans="2:9" ht="37.5">
      <c r="B125" s="28">
        <v>34</v>
      </c>
      <c r="C125" s="27" t="s">
        <v>119</v>
      </c>
      <c r="D125" s="29">
        <v>250</v>
      </c>
      <c r="E125" s="28" t="s">
        <v>177</v>
      </c>
      <c r="F125" s="28">
        <v>31</v>
      </c>
      <c r="G125" s="27" t="s">
        <v>120</v>
      </c>
      <c r="H125" s="29">
        <v>250</v>
      </c>
      <c r="I125" s="27" t="s">
        <v>139</v>
      </c>
    </row>
    <row r="126" spans="2:9" ht="37.5">
      <c r="B126" s="28">
        <v>75</v>
      </c>
      <c r="C126" s="27" t="s">
        <v>25</v>
      </c>
      <c r="D126" s="28">
        <v>150</v>
      </c>
      <c r="E126" s="28" t="s">
        <v>154</v>
      </c>
      <c r="F126" s="28">
        <v>277</v>
      </c>
      <c r="G126" s="27" t="s">
        <v>188</v>
      </c>
      <c r="H126" s="28">
        <v>100</v>
      </c>
      <c r="I126" s="28" t="s">
        <v>189</v>
      </c>
    </row>
    <row r="127" spans="2:9" ht="37.5">
      <c r="B127" s="27">
        <v>53</v>
      </c>
      <c r="C127" s="27" t="s">
        <v>21</v>
      </c>
      <c r="D127" s="29">
        <v>180</v>
      </c>
      <c r="E127" s="27" t="s">
        <v>153</v>
      </c>
      <c r="F127" s="27">
        <v>50</v>
      </c>
      <c r="G127" s="27" t="s">
        <v>18</v>
      </c>
      <c r="H127" s="32">
        <v>180</v>
      </c>
      <c r="I127" s="28" t="s">
        <v>190</v>
      </c>
    </row>
    <row r="128" spans="2:9" ht="37.5">
      <c r="B128" s="25" t="s">
        <v>234</v>
      </c>
      <c r="C128" s="27" t="s">
        <v>11</v>
      </c>
      <c r="D128" s="28" t="s">
        <v>169</v>
      </c>
      <c r="E128" s="25" t="s">
        <v>170</v>
      </c>
      <c r="F128" s="25" t="s">
        <v>236</v>
      </c>
      <c r="G128" s="27" t="s">
        <v>11</v>
      </c>
      <c r="H128" s="28" t="s">
        <v>169</v>
      </c>
      <c r="I128" s="25" t="s">
        <v>143</v>
      </c>
    </row>
    <row r="129" spans="2:9" ht="38.25" thickBot="1">
      <c r="B129" s="28" t="s">
        <v>98</v>
      </c>
      <c r="C129" s="27" t="s">
        <v>102</v>
      </c>
      <c r="D129" s="28">
        <v>200</v>
      </c>
      <c r="E129" s="28" t="s">
        <v>103</v>
      </c>
      <c r="F129" s="28">
        <v>102</v>
      </c>
      <c r="G129" s="27" t="s">
        <v>29</v>
      </c>
      <c r="H129" s="30">
        <v>200</v>
      </c>
      <c r="I129" s="28" t="s">
        <v>22</v>
      </c>
    </row>
    <row r="130" spans="2:9" ht="16.5" thickBot="1">
      <c r="B130" s="26"/>
      <c r="C130" s="26"/>
      <c r="D130" s="26"/>
      <c r="E130" s="26"/>
      <c r="F130" s="26"/>
      <c r="G130" s="26"/>
      <c r="H130" s="26"/>
      <c r="I130" s="26"/>
    </row>
    <row r="131" spans="2:9" ht="15.75" thickBot="1">
      <c r="B131" s="21"/>
      <c r="C131" s="20"/>
      <c r="D131" s="20"/>
      <c r="E131" s="21"/>
      <c r="F131" s="21"/>
      <c r="G131" s="20"/>
      <c r="H131" s="20"/>
      <c r="I131" s="21"/>
    </row>
    <row r="132" spans="2:9" ht="30.75" thickBot="1">
      <c r="B132" s="4"/>
      <c r="C132" s="5" t="s">
        <v>23</v>
      </c>
      <c r="D132" s="13"/>
      <c r="E132" s="3" t="s">
        <v>2</v>
      </c>
      <c r="F132" s="4"/>
      <c r="G132" s="5" t="s">
        <v>24</v>
      </c>
      <c r="H132" s="13"/>
      <c r="I132" s="3" t="s">
        <v>2</v>
      </c>
    </row>
    <row r="133" spans="2:9" ht="30.75" thickBot="1">
      <c r="B133" s="7"/>
      <c r="C133" s="5" t="s">
        <v>5</v>
      </c>
      <c r="D133" s="6" t="s">
        <v>6</v>
      </c>
      <c r="E133" s="7" t="s">
        <v>7</v>
      </c>
      <c r="F133" s="7"/>
      <c r="G133" s="5" t="s">
        <v>5</v>
      </c>
      <c r="H133" s="6" t="s">
        <v>8</v>
      </c>
      <c r="I133" s="7" t="s">
        <v>7</v>
      </c>
    </row>
    <row r="134" spans="2:9" ht="48">
      <c r="B134" s="25" t="s">
        <v>228</v>
      </c>
      <c r="C134" s="27" t="s">
        <v>15</v>
      </c>
      <c r="D134" s="29">
        <v>200</v>
      </c>
      <c r="E134" s="25" t="s">
        <v>141</v>
      </c>
      <c r="F134" s="25" t="s">
        <v>228</v>
      </c>
      <c r="G134" s="27" t="s">
        <v>15</v>
      </c>
      <c r="H134" s="29">
        <v>200</v>
      </c>
      <c r="I134" s="25" t="s">
        <v>141</v>
      </c>
    </row>
    <row r="135" spans="2:9" ht="37.5">
      <c r="B135" s="28">
        <v>33</v>
      </c>
      <c r="C135" s="27" t="s">
        <v>121</v>
      </c>
      <c r="D135" s="29">
        <v>250</v>
      </c>
      <c r="E135" s="28" t="s">
        <v>191</v>
      </c>
      <c r="F135" s="28">
        <v>38</v>
      </c>
      <c r="G135" s="27" t="s">
        <v>249</v>
      </c>
      <c r="H135" s="28">
        <v>250</v>
      </c>
      <c r="I135" s="28" t="s">
        <v>250</v>
      </c>
    </row>
    <row r="136" spans="2:9" ht="37.5">
      <c r="B136" s="28">
        <v>79</v>
      </c>
      <c r="C136" s="27" t="s">
        <v>192</v>
      </c>
      <c r="D136" s="29">
        <v>280</v>
      </c>
      <c r="E136" s="28" t="s">
        <v>221</v>
      </c>
      <c r="F136" s="28">
        <v>250</v>
      </c>
      <c r="G136" s="27" t="s">
        <v>203</v>
      </c>
      <c r="H136" s="32">
        <v>100</v>
      </c>
      <c r="I136" s="27" t="s">
        <v>204</v>
      </c>
    </row>
    <row r="137" spans="2:9" ht="37.5">
      <c r="B137" s="25" t="s">
        <v>235</v>
      </c>
      <c r="C137" s="27" t="s">
        <v>11</v>
      </c>
      <c r="D137" s="28" t="s">
        <v>210</v>
      </c>
      <c r="E137" s="25" t="s">
        <v>208</v>
      </c>
      <c r="F137" s="25">
        <v>54</v>
      </c>
      <c r="G137" s="27" t="s">
        <v>9</v>
      </c>
      <c r="H137" s="29">
        <v>180</v>
      </c>
      <c r="I137" s="28" t="s">
        <v>10</v>
      </c>
    </row>
    <row r="138" spans="2:9" ht="56.25">
      <c r="B138" s="28">
        <v>114</v>
      </c>
      <c r="C138" s="27" t="s">
        <v>12</v>
      </c>
      <c r="D138" s="29">
        <v>200</v>
      </c>
      <c r="E138" s="28" t="s">
        <v>13</v>
      </c>
      <c r="F138" s="36" t="s">
        <v>233</v>
      </c>
      <c r="G138" s="27" t="s">
        <v>11</v>
      </c>
      <c r="H138" s="28" t="s">
        <v>207</v>
      </c>
      <c r="I138" s="25" t="s">
        <v>209</v>
      </c>
    </row>
    <row r="139" spans="2:9" ht="19.5" thickBot="1">
      <c r="B139" s="86" t="s">
        <v>270</v>
      </c>
      <c r="C139" s="44" t="s">
        <v>96</v>
      </c>
      <c r="D139" s="34">
        <v>200</v>
      </c>
      <c r="E139" s="45" t="s">
        <v>97</v>
      </c>
      <c r="F139" s="28">
        <v>114</v>
      </c>
      <c r="G139" s="35" t="s">
        <v>12</v>
      </c>
      <c r="H139" s="30">
        <v>200</v>
      </c>
      <c r="I139" s="36" t="s">
        <v>13</v>
      </c>
    </row>
    <row r="140" spans="2:9" ht="15.75" thickBot="1">
      <c r="B140" s="12"/>
      <c r="C140" s="5" t="s">
        <v>14</v>
      </c>
      <c r="D140" s="12"/>
      <c r="E140" s="12"/>
      <c r="F140" s="12"/>
      <c r="G140" s="5" t="s">
        <v>14</v>
      </c>
      <c r="H140" s="12"/>
      <c r="I140" s="12"/>
    </row>
    <row r="141" spans="2:9" ht="37.5">
      <c r="B141" s="25" t="s">
        <v>228</v>
      </c>
      <c r="C141" s="27" t="s">
        <v>15</v>
      </c>
      <c r="D141" s="29">
        <v>200</v>
      </c>
      <c r="E141" s="25" t="s">
        <v>141</v>
      </c>
      <c r="F141" s="25" t="s">
        <v>98</v>
      </c>
      <c r="G141" s="27" t="s">
        <v>247</v>
      </c>
      <c r="H141" s="29">
        <v>40</v>
      </c>
      <c r="I141" s="27" t="s">
        <v>248</v>
      </c>
    </row>
    <row r="142" spans="2:9" ht="56.25">
      <c r="B142" s="28">
        <v>49</v>
      </c>
      <c r="C142" s="27" t="s">
        <v>195</v>
      </c>
      <c r="D142" s="28">
        <v>250</v>
      </c>
      <c r="E142" s="28" t="s">
        <v>196</v>
      </c>
      <c r="F142" s="28">
        <v>39</v>
      </c>
      <c r="G142" s="27" t="s">
        <v>148</v>
      </c>
      <c r="H142" s="27">
        <v>250</v>
      </c>
      <c r="I142" s="28" t="s">
        <v>149</v>
      </c>
    </row>
    <row r="143" spans="2:9" ht="37.5">
      <c r="B143" s="28">
        <v>270</v>
      </c>
      <c r="C143" s="27" t="s">
        <v>118</v>
      </c>
      <c r="D143" s="32">
        <v>100</v>
      </c>
      <c r="E143" s="28" t="s">
        <v>138</v>
      </c>
      <c r="F143" s="28">
        <v>89</v>
      </c>
      <c r="G143" s="27" t="s">
        <v>240</v>
      </c>
      <c r="H143" s="28">
        <v>100</v>
      </c>
      <c r="I143" s="81" t="s">
        <v>241</v>
      </c>
    </row>
    <row r="144" spans="2:9" ht="37.5">
      <c r="B144" s="28">
        <v>64</v>
      </c>
      <c r="C144" s="27" t="s">
        <v>145</v>
      </c>
      <c r="D144" s="32">
        <v>180</v>
      </c>
      <c r="E144" s="28" t="s">
        <v>134</v>
      </c>
      <c r="F144" s="28">
        <v>64</v>
      </c>
      <c r="G144" s="27" t="s">
        <v>145</v>
      </c>
      <c r="H144" s="29">
        <v>180</v>
      </c>
      <c r="I144" s="28" t="s">
        <v>259</v>
      </c>
    </row>
    <row r="145" spans="2:9" ht="37.5">
      <c r="B145" s="25" t="s">
        <v>234</v>
      </c>
      <c r="C145" s="27" t="s">
        <v>11</v>
      </c>
      <c r="D145" s="28" t="s">
        <v>210</v>
      </c>
      <c r="E145" s="25" t="s">
        <v>208</v>
      </c>
      <c r="F145" s="25" t="s">
        <v>234</v>
      </c>
      <c r="G145" s="27" t="s">
        <v>11</v>
      </c>
      <c r="H145" s="28" t="s">
        <v>210</v>
      </c>
      <c r="I145" s="25" t="s">
        <v>208</v>
      </c>
    </row>
    <row r="146" spans="2:9" ht="38.25" thickBot="1">
      <c r="B146" s="28">
        <v>102</v>
      </c>
      <c r="C146" s="27" t="s">
        <v>29</v>
      </c>
      <c r="D146" s="30">
        <v>200</v>
      </c>
      <c r="E146" s="28" t="s">
        <v>22</v>
      </c>
      <c r="F146" s="28">
        <v>154</v>
      </c>
      <c r="G146" s="27" t="s">
        <v>193</v>
      </c>
      <c r="H146" s="28">
        <v>200</v>
      </c>
      <c r="I146" s="28" t="s">
        <v>194</v>
      </c>
    </row>
    <row r="147" spans="2:9" ht="15.75" thickBot="1">
      <c r="B147" s="12"/>
      <c r="C147" s="5" t="s">
        <v>17</v>
      </c>
      <c r="D147" s="12"/>
      <c r="E147" s="12"/>
      <c r="F147" s="12"/>
      <c r="G147" s="5" t="s">
        <v>17</v>
      </c>
      <c r="H147" s="12"/>
      <c r="I147" s="12"/>
    </row>
    <row r="148" spans="2:9" ht="48">
      <c r="B148" s="28">
        <v>9</v>
      </c>
      <c r="C148" s="27" t="s">
        <v>30</v>
      </c>
      <c r="D148" s="28">
        <v>100</v>
      </c>
      <c r="E148" s="28" t="s">
        <v>184</v>
      </c>
      <c r="F148" s="25" t="s">
        <v>228</v>
      </c>
      <c r="G148" s="27" t="s">
        <v>15</v>
      </c>
      <c r="H148" s="29">
        <v>200</v>
      </c>
      <c r="I148" s="25" t="s">
        <v>141</v>
      </c>
    </row>
    <row r="149" spans="2:9" ht="37.5">
      <c r="B149" s="28">
        <v>30</v>
      </c>
      <c r="C149" s="27" t="s">
        <v>110</v>
      </c>
      <c r="D149" s="28">
        <v>250</v>
      </c>
      <c r="E149" s="28" t="s">
        <v>157</v>
      </c>
      <c r="F149" s="28">
        <v>31</v>
      </c>
      <c r="G149" s="27" t="s">
        <v>120</v>
      </c>
      <c r="H149" s="29">
        <v>250</v>
      </c>
      <c r="I149" s="27" t="s">
        <v>139</v>
      </c>
    </row>
    <row r="150" spans="2:9" ht="56.25">
      <c r="B150" s="47" t="s">
        <v>231</v>
      </c>
      <c r="C150" s="27" t="s">
        <v>225</v>
      </c>
      <c r="D150" s="66">
        <v>100</v>
      </c>
      <c r="E150" s="47" t="s">
        <v>226</v>
      </c>
      <c r="F150" s="47">
        <v>258</v>
      </c>
      <c r="G150" s="27" t="s">
        <v>124</v>
      </c>
      <c r="H150" s="32">
        <v>100</v>
      </c>
      <c r="I150" s="28" t="s">
        <v>155</v>
      </c>
    </row>
    <row r="151" spans="2:9" ht="37.5">
      <c r="B151" s="27">
        <v>53</v>
      </c>
      <c r="C151" s="27" t="s">
        <v>21</v>
      </c>
      <c r="D151" s="29">
        <v>180</v>
      </c>
      <c r="E151" s="27" t="s">
        <v>153</v>
      </c>
      <c r="F151" s="27">
        <v>50</v>
      </c>
      <c r="G151" s="27" t="s">
        <v>18</v>
      </c>
      <c r="H151" s="32">
        <v>180</v>
      </c>
      <c r="I151" s="28" t="s">
        <v>190</v>
      </c>
    </row>
    <row r="152" spans="2:9" ht="37.5">
      <c r="B152" s="25" t="s">
        <v>233</v>
      </c>
      <c r="C152" s="27" t="s">
        <v>11</v>
      </c>
      <c r="D152" s="28" t="s">
        <v>211</v>
      </c>
      <c r="E152" s="25" t="s">
        <v>199</v>
      </c>
      <c r="F152" s="25" t="s">
        <v>236</v>
      </c>
      <c r="G152" s="27" t="s">
        <v>11</v>
      </c>
      <c r="H152" s="28" t="s">
        <v>211</v>
      </c>
      <c r="I152" s="25" t="s">
        <v>212</v>
      </c>
    </row>
    <row r="153" spans="2:9" ht="38.25" thickBot="1">
      <c r="B153" s="36" t="s">
        <v>98</v>
      </c>
      <c r="C153" s="27" t="s">
        <v>102</v>
      </c>
      <c r="D153" s="28">
        <v>200</v>
      </c>
      <c r="E153" s="28" t="s">
        <v>103</v>
      </c>
      <c r="F153" s="36" t="s">
        <v>98</v>
      </c>
      <c r="G153" s="27" t="s">
        <v>102</v>
      </c>
      <c r="H153" s="28">
        <v>200</v>
      </c>
      <c r="I153" s="28" t="s">
        <v>103</v>
      </c>
    </row>
    <row r="154" spans="2:9" ht="15.75" thickBot="1">
      <c r="B154" s="12"/>
      <c r="C154" s="5" t="s">
        <v>19</v>
      </c>
      <c r="D154" s="12"/>
      <c r="E154" s="12"/>
      <c r="F154" s="12"/>
      <c r="G154" s="5" t="s">
        <v>19</v>
      </c>
      <c r="H154" s="12"/>
      <c r="I154" s="12"/>
    </row>
    <row r="155" spans="2:9" ht="37.5">
      <c r="B155" s="25" t="s">
        <v>228</v>
      </c>
      <c r="C155" s="27" t="s">
        <v>15</v>
      </c>
      <c r="D155" s="29">
        <v>200</v>
      </c>
      <c r="E155" s="25" t="s">
        <v>141</v>
      </c>
      <c r="F155" s="25">
        <v>9</v>
      </c>
      <c r="G155" s="27" t="s">
        <v>30</v>
      </c>
      <c r="H155" s="28">
        <v>100</v>
      </c>
      <c r="I155" s="28" t="s">
        <v>184</v>
      </c>
    </row>
    <row r="156" spans="2:9" ht="37.5">
      <c r="B156" s="27">
        <v>31</v>
      </c>
      <c r="C156" s="27" t="s">
        <v>120</v>
      </c>
      <c r="D156" s="29">
        <v>250</v>
      </c>
      <c r="E156" s="27" t="s">
        <v>139</v>
      </c>
      <c r="F156" s="27">
        <v>33</v>
      </c>
      <c r="G156" s="27" t="s">
        <v>121</v>
      </c>
      <c r="H156" s="29">
        <v>250</v>
      </c>
      <c r="I156" s="28" t="s">
        <v>191</v>
      </c>
    </row>
    <row r="157" spans="2:9" ht="37.5">
      <c r="B157" s="28">
        <v>331</v>
      </c>
      <c r="C157" s="27" t="s">
        <v>255</v>
      </c>
      <c r="D157" s="28">
        <v>110</v>
      </c>
      <c r="E157" s="28" t="s">
        <v>256</v>
      </c>
      <c r="F157" s="28">
        <v>88</v>
      </c>
      <c r="G157" s="27" t="s">
        <v>31</v>
      </c>
      <c r="H157" s="27">
        <v>100</v>
      </c>
      <c r="I157" s="28" t="s">
        <v>213</v>
      </c>
    </row>
    <row r="158" spans="2:9" ht="37.5">
      <c r="B158" s="28">
        <v>54</v>
      </c>
      <c r="C158" s="27" t="s">
        <v>9</v>
      </c>
      <c r="D158" s="29">
        <v>180</v>
      </c>
      <c r="E158" s="28" t="s">
        <v>10</v>
      </c>
      <c r="F158" s="28">
        <v>53</v>
      </c>
      <c r="G158" s="27" t="s">
        <v>21</v>
      </c>
      <c r="H158" s="32">
        <v>180</v>
      </c>
      <c r="I158" s="27" t="s">
        <v>153</v>
      </c>
    </row>
    <row r="159" spans="2:9" ht="37.5">
      <c r="B159" s="25" t="s">
        <v>233</v>
      </c>
      <c r="C159" s="27" t="s">
        <v>11</v>
      </c>
      <c r="D159" s="28" t="s">
        <v>210</v>
      </c>
      <c r="E159" s="25" t="s">
        <v>208</v>
      </c>
      <c r="F159" s="25" t="s">
        <v>233</v>
      </c>
      <c r="G159" s="27" t="s">
        <v>11</v>
      </c>
      <c r="H159" s="28" t="s">
        <v>217</v>
      </c>
      <c r="I159" s="25" t="s">
        <v>208</v>
      </c>
    </row>
    <row r="160" spans="2:9" ht="37.5">
      <c r="B160" s="36">
        <v>101</v>
      </c>
      <c r="C160" s="35" t="s">
        <v>90</v>
      </c>
      <c r="D160" s="30">
        <v>200</v>
      </c>
      <c r="E160" s="36" t="s">
        <v>16</v>
      </c>
      <c r="F160" s="28">
        <v>98</v>
      </c>
      <c r="G160" s="35" t="s">
        <v>158</v>
      </c>
      <c r="H160" s="30">
        <v>200</v>
      </c>
      <c r="I160" s="36" t="s">
        <v>159</v>
      </c>
    </row>
    <row r="161" spans="2:9" ht="19.5" thickBot="1">
      <c r="B161" s="45" t="s">
        <v>98</v>
      </c>
      <c r="C161" s="44" t="s">
        <v>265</v>
      </c>
      <c r="D161" s="34">
        <v>100</v>
      </c>
      <c r="E161" s="45" t="s">
        <v>271</v>
      </c>
      <c r="F161" s="86" t="s">
        <v>270</v>
      </c>
      <c r="G161" s="27" t="s">
        <v>96</v>
      </c>
      <c r="H161" s="30">
        <v>200</v>
      </c>
      <c r="I161" s="28" t="s">
        <v>97</v>
      </c>
    </row>
    <row r="162" spans="2:9" ht="15.75" thickBot="1">
      <c r="B162" s="43"/>
      <c r="C162" s="42" t="s">
        <v>20</v>
      </c>
      <c r="D162" s="43"/>
      <c r="E162" s="43"/>
      <c r="F162" s="12"/>
      <c r="G162" s="5" t="s">
        <v>20</v>
      </c>
      <c r="H162" s="8"/>
      <c r="I162" s="8"/>
    </row>
    <row r="163" spans="2:9" ht="18.75">
      <c r="B163" s="28">
        <v>28</v>
      </c>
      <c r="C163" s="27" t="s">
        <v>104</v>
      </c>
      <c r="D163" s="28">
        <v>60</v>
      </c>
      <c r="E163" s="28" t="s">
        <v>133</v>
      </c>
      <c r="F163" s="28">
        <v>28</v>
      </c>
      <c r="G163" s="27" t="s">
        <v>104</v>
      </c>
      <c r="H163" s="28">
        <v>60</v>
      </c>
      <c r="I163" s="28" t="s">
        <v>133</v>
      </c>
    </row>
    <row r="164" spans="2:9" ht="56.25">
      <c r="B164" s="28">
        <v>34</v>
      </c>
      <c r="C164" s="27" t="s">
        <v>119</v>
      </c>
      <c r="D164" s="29">
        <v>250</v>
      </c>
      <c r="E164" s="28" t="s">
        <v>177</v>
      </c>
      <c r="F164" s="28">
        <v>49</v>
      </c>
      <c r="G164" s="27" t="s">
        <v>195</v>
      </c>
      <c r="H164" s="28">
        <v>250</v>
      </c>
      <c r="I164" s="28" t="s">
        <v>196</v>
      </c>
    </row>
    <row r="165" spans="2:9" ht="37.5">
      <c r="B165" s="28">
        <v>194</v>
      </c>
      <c r="C165" s="27" t="s">
        <v>224</v>
      </c>
      <c r="D165" s="32">
        <v>100</v>
      </c>
      <c r="E165" s="27" t="s">
        <v>88</v>
      </c>
      <c r="F165" s="27">
        <v>270</v>
      </c>
      <c r="G165" s="27" t="s">
        <v>118</v>
      </c>
      <c r="H165" s="32">
        <v>100</v>
      </c>
      <c r="I165" s="28" t="s">
        <v>138</v>
      </c>
    </row>
    <row r="166" spans="2:9" ht="75">
      <c r="B166" s="28">
        <v>440</v>
      </c>
      <c r="C166" s="27" t="s">
        <v>258</v>
      </c>
      <c r="D166" s="32">
        <v>180</v>
      </c>
      <c r="E166" s="28" t="s">
        <v>257</v>
      </c>
      <c r="F166" s="28">
        <v>64</v>
      </c>
      <c r="G166" s="27" t="s">
        <v>145</v>
      </c>
      <c r="H166" s="29">
        <v>180</v>
      </c>
      <c r="I166" s="28" t="s">
        <v>259</v>
      </c>
    </row>
    <row r="167" spans="2:9" ht="37.5">
      <c r="B167" s="25" t="s">
        <v>233</v>
      </c>
      <c r="C167" s="27" t="s">
        <v>11</v>
      </c>
      <c r="D167" s="28" t="s">
        <v>210</v>
      </c>
      <c r="E167" s="25" t="s">
        <v>208</v>
      </c>
      <c r="F167" s="25" t="s">
        <v>236</v>
      </c>
      <c r="G167" s="27" t="s">
        <v>11</v>
      </c>
      <c r="H167" s="28" t="s">
        <v>214</v>
      </c>
      <c r="I167" s="25" t="s">
        <v>101</v>
      </c>
    </row>
    <row r="168" spans="2:9" ht="37.5">
      <c r="B168" s="28">
        <v>154</v>
      </c>
      <c r="C168" s="27" t="s">
        <v>193</v>
      </c>
      <c r="D168" s="28">
        <v>200</v>
      </c>
      <c r="E168" s="28" t="s">
        <v>194</v>
      </c>
      <c r="F168" s="28">
        <v>65</v>
      </c>
      <c r="G168" s="27" t="s">
        <v>91</v>
      </c>
      <c r="H168" s="29">
        <v>200</v>
      </c>
      <c r="I168" s="28" t="s">
        <v>92</v>
      </c>
    </row>
    <row r="169" spans="2:9" ht="19.5" thickBot="1">
      <c r="B169" t="s">
        <v>270</v>
      </c>
      <c r="C169" s="27" t="s">
        <v>96</v>
      </c>
      <c r="D169" s="30">
        <v>200</v>
      </c>
      <c r="E169" s="28" t="s">
        <v>97</v>
      </c>
      <c r="F169" s="45"/>
      <c r="G169" s="44"/>
      <c r="H169" s="34"/>
      <c r="I169" s="45"/>
    </row>
    <row r="170" spans="2:9" ht="15.75" thickBot="1">
      <c r="B170" s="18"/>
      <c r="C170" s="17"/>
      <c r="D170" s="18"/>
      <c r="E170" s="18"/>
      <c r="F170" s="18"/>
      <c r="G170" s="18"/>
      <c r="H170" s="18"/>
      <c r="I170" s="18"/>
    </row>
  </sheetData>
  <pageMargins left="0.7" right="0.7" top="0.75" bottom="0.75" header="0.3" footer="0.3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1-4 кл</vt:lpstr>
      <vt:lpstr>5-11 класс</vt:lpstr>
      <vt:lpstr>Осень</vt:lpstr>
      <vt:lpstr>Осень фр</vt:lpstr>
      <vt:lpstr>'1-4 кл'!Область_печати</vt:lpstr>
      <vt:lpstr>'5-11 класс'!Область_печати</vt:lpstr>
      <vt:lpstr>Осень!Область_печати</vt:lpstr>
      <vt:lpstr>'Осень фр'!Область_печати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2024-09-05T05:06:37Z</dcterms:modified>
</cp:coreProperties>
</file>